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dministratie ocmw\beleidsmedewerker\0_Algemeen\0_5_Projecten\2_Lopende_projecten\WZC_samenwerking\Marktverkenning_verzelfstandiging\"/>
    </mc:Choice>
  </mc:AlternateContent>
  <bookViews>
    <workbookView xWindow="0" yWindow="0" windowWidth="21600" windowHeight="9645"/>
  </bookViews>
  <sheets>
    <sheet name="In-Uit dienst" sheetId="1" r:id="rId1"/>
    <sheet name="Lijst tijdelijken" sheetId="2" r:id="rId2"/>
    <sheet name="Lijst anc" sheetId="3" r:id="rId3"/>
    <sheet name="Lijst leeft" sheetId="4" r:id="rId4"/>
    <sheet name="Absenteïsme" sheetId="7" r:id="rId5"/>
    <sheet name="Lijst LO" sheetId="6" r:id="rId6"/>
  </sheets>
  <externalReferences>
    <externalReference r:id="rId7"/>
  </externalReferences>
  <definedNames>
    <definedName name="_xlnm._FilterDatabase" localSheetId="0" hidden="1">'In-Uit dienst'!$A$3:$E$3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7" l="1"/>
  <c r="J14" i="7"/>
  <c r="D14" i="7" s="1"/>
  <c r="J15" i="7"/>
  <c r="J35" i="7" s="1"/>
  <c r="F19" i="7"/>
  <c r="F34" i="7" s="1"/>
  <c r="G19" i="7"/>
  <c r="H19" i="7"/>
  <c r="H34" i="7" s="1"/>
  <c r="I19" i="7"/>
  <c r="I34" i="7" s="1"/>
  <c r="J29" i="7"/>
  <c r="J30" i="7"/>
  <c r="F33" i="7"/>
  <c r="G33" i="7"/>
  <c r="H33" i="7"/>
  <c r="I33" i="7"/>
  <c r="G34" i="7"/>
  <c r="B33" i="7"/>
  <c r="D33" i="7" s="1"/>
  <c r="D32" i="7"/>
  <c r="D31" i="7"/>
  <c r="B31" i="7"/>
  <c r="D30" i="7"/>
  <c r="D29" i="7"/>
  <c r="D28" i="7"/>
  <c r="D27" i="7"/>
  <c r="D26" i="7"/>
  <c r="D25" i="7"/>
  <c r="D24" i="7"/>
  <c r="D23" i="7"/>
  <c r="D22" i="7"/>
  <c r="D21" i="7"/>
  <c r="D20" i="7"/>
  <c r="D18" i="7"/>
  <c r="D17" i="7"/>
  <c r="B16" i="7"/>
  <c r="D13" i="7"/>
  <c r="D12" i="7"/>
  <c r="B11" i="7"/>
  <c r="D11" i="7" s="1"/>
  <c r="D10" i="7"/>
  <c r="D9" i="7"/>
  <c r="D8" i="7"/>
  <c r="D7" i="7"/>
  <c r="D6" i="7"/>
  <c r="B5" i="7"/>
  <c r="D5" i="7" s="1"/>
  <c r="D4" i="7"/>
  <c r="B15" i="7" l="1"/>
  <c r="D16" i="7"/>
  <c r="D15" i="7" l="1"/>
  <c r="B19" i="7"/>
  <c r="B34" i="7" s="1"/>
  <c r="D19" i="7" l="1"/>
  <c r="C32" i="7"/>
  <c r="C18" i="7"/>
  <c r="C10" i="7"/>
  <c r="C8" i="7"/>
  <c r="C6" i="7"/>
  <c r="C29" i="7"/>
  <c r="C23" i="7"/>
  <c r="C13" i="7"/>
  <c r="D34" i="7"/>
  <c r="C27" i="7"/>
  <c r="C25" i="7"/>
  <c r="C21" i="7"/>
  <c r="C4" i="7"/>
  <c r="C9" i="7"/>
  <c r="C5" i="7"/>
  <c r="C28" i="7"/>
  <c r="C26" i="7"/>
  <c r="C24" i="7"/>
  <c r="C22" i="7"/>
  <c r="C20" i="7"/>
  <c r="C12" i="7"/>
  <c r="C31" i="7"/>
  <c r="C30" i="7"/>
  <c r="C17" i="7"/>
  <c r="C14" i="7"/>
  <c r="C7" i="7"/>
  <c r="C11" i="7"/>
  <c r="C16" i="7"/>
  <c r="C15" i="7"/>
  <c r="C33" i="7" l="1"/>
  <c r="C19" i="7"/>
  <c r="C34" i="7" l="1"/>
  <c r="D14" i="3"/>
  <c r="D5" i="3"/>
  <c r="D6" i="3"/>
  <c r="D7" i="3"/>
  <c r="D8" i="3"/>
  <c r="D9" i="3"/>
  <c r="D10" i="3"/>
  <c r="D11" i="3"/>
  <c r="D12" i="3"/>
  <c r="D13" i="3"/>
  <c r="D4" i="3"/>
  <c r="C14" i="3"/>
  <c r="D9" i="2" l="1"/>
  <c r="C9" i="2"/>
  <c r="B9" i="2"/>
</calcChain>
</file>

<file path=xl/sharedStrings.xml><?xml version="1.0" encoding="utf-8"?>
<sst xmlns="http://schemas.openxmlformats.org/spreadsheetml/2006/main" count="100" uniqueCount="96">
  <si>
    <t>Onbepaalde duur</t>
  </si>
  <si>
    <t>Bepaalde duur</t>
  </si>
  <si>
    <t>Vervanging</t>
  </si>
  <si>
    <t>VTE</t>
  </si>
  <si>
    <t>IN DIENST</t>
  </si>
  <si>
    <t>UIT DIENST</t>
  </si>
  <si>
    <t>Contract</t>
  </si>
  <si>
    <t>Basis</t>
  </si>
  <si>
    <t>Bepaalde duur : basis contract</t>
  </si>
  <si>
    <t>Bepaalde duur : bijkomende verhoging</t>
  </si>
  <si>
    <t>Vervangingscontract : basis</t>
  </si>
  <si>
    <t>Vervangingscontract : bijkomend</t>
  </si>
  <si>
    <t>Functie</t>
  </si>
  <si>
    <t>directeur</t>
  </si>
  <si>
    <t>stafmedewerker</t>
  </si>
  <si>
    <t>kinesitherapeut</t>
  </si>
  <si>
    <t>ergotherapeut</t>
  </si>
  <si>
    <t>animator</t>
  </si>
  <si>
    <t>onderhoud</t>
  </si>
  <si>
    <t>zorgkundigen</t>
  </si>
  <si>
    <t>verpleegkundige A1</t>
  </si>
  <si>
    <t>verpleegkundige A2</t>
  </si>
  <si>
    <t>adjunct-zorgverantwoordelijke</t>
  </si>
  <si>
    <t>Lijst met tijdelijke contracten</t>
  </si>
  <si>
    <t>Lijst gemiddelde jaren anciënniteit</t>
  </si>
  <si>
    <t>TOTAAL</t>
  </si>
  <si>
    <t>Gemiddelde anciënniteit</t>
  </si>
  <si>
    <t>Leeftijd</t>
  </si>
  <si>
    <t>Vrouwen</t>
  </si>
  <si>
    <t>Mannen</t>
  </si>
  <si>
    <t>Bijkomend</t>
  </si>
  <si>
    <t>VTE 2017</t>
  </si>
  <si>
    <t>VTE 2018</t>
  </si>
  <si>
    <t>Koppen 2017</t>
  </si>
  <si>
    <t>Koppen 2018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</si>
  <si>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</si>
  <si>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</si>
  <si>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</si>
  <si>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</si>
  <si>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</si>
  <si>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</si>
  <si>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</si>
  <si>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</si>
  <si>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</si>
  <si>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Lijst leeftijden</t>
  </si>
  <si>
    <t>Lijst lopende loopbaanonderbrekingen</t>
  </si>
  <si>
    <t>Loopbaanonderbreking ihkv ouderschapsverlof</t>
  </si>
  <si>
    <t>Loopbaanonderbreking ihkv medische bijstand</t>
  </si>
  <si>
    <t>Loopbaanonderbreking ihkv palliatief verlof</t>
  </si>
  <si>
    <t>Zorgkrediet voor de opvang van een kind -12 jaar</t>
  </si>
  <si>
    <t>Loopbaanonderbreking (oude regeling)</t>
  </si>
  <si>
    <t>LO tot pensioenleeftijd (landingsbaan)</t>
  </si>
  <si>
    <t>2022?</t>
  </si>
  <si>
    <t>2023?</t>
  </si>
  <si>
    <t>Loopbaanonderbreking</t>
  </si>
  <si>
    <t>Einddatum</t>
  </si>
  <si>
    <t>Absenteïsme binnen en buiten het gewaarborgd loon</t>
  </si>
  <si>
    <t>Aan- en afwezigheden</t>
  </si>
  <si>
    <t>Uren</t>
  </si>
  <si>
    <t>%</t>
  </si>
  <si>
    <t>Q1</t>
  </si>
  <si>
    <t>Q2</t>
  </si>
  <si>
    <t>Q3</t>
  </si>
  <si>
    <t>Q4</t>
  </si>
  <si>
    <t>Gepresteerde uren</t>
  </si>
  <si>
    <t>Aanvullende vakantie werkgever (bijkomend verlof)</t>
  </si>
  <si>
    <t>EL/Arbeidsduurvermindering</t>
  </si>
  <si>
    <t>Arbeidsongeval</t>
  </si>
  <si>
    <t>Inhaalrust voor overwerk</t>
  </si>
  <si>
    <t>Klein verlet</t>
  </si>
  <si>
    <t>Overuren</t>
  </si>
  <si>
    <t>Wettelijke Vakantie</t>
  </si>
  <si>
    <t>Opleiding</t>
  </si>
  <si>
    <t>Vrijstelling prestaties/dienstvrijstelling</t>
  </si>
  <si>
    <t>Wettelijke feestdag</t>
  </si>
  <si>
    <t>Ziekte (excl. 3e en 4e week arbeiders)</t>
  </si>
  <si>
    <t>Anciënniteitsverlof</t>
  </si>
  <si>
    <t>Geboorteverlof (vaderschap) statutair</t>
  </si>
  <si>
    <t>Halftijdse werkhervatting (statutair)</t>
  </si>
  <si>
    <t>Totaal bezoldigde aan-en afwezigheden</t>
  </si>
  <si>
    <t>Arbeidsongeval &lt; 1 jaar</t>
  </si>
  <si>
    <t>Bevallingsrust</t>
  </si>
  <si>
    <t>Borstvoedingsverlof</t>
  </si>
  <si>
    <t>Jeugd-en seniorenvakantie RVA</t>
  </si>
  <si>
    <t>Onwettige afwezigheden</t>
  </si>
  <si>
    <t>Preventieve moederschapsrust/moederschapsbescherming</t>
  </si>
  <si>
    <t>Onbetaald verlof</t>
  </si>
  <si>
    <t>Tijdskredieten/LO/Zorgkrediet</t>
  </si>
  <si>
    <t>Vaderschapsverlof</t>
  </si>
  <si>
    <t>Ziekte &gt; 1 jaar</t>
  </si>
  <si>
    <t>Verlof vorige werkgever</t>
  </si>
  <si>
    <t>Halftijdse werkhervatting (contractueel)</t>
  </si>
  <si>
    <t>Totaal onbezoldigde afwezigheden</t>
  </si>
  <si>
    <t>Totaal bezoldigde en onbezoldigde aan- en afwezigheden</t>
  </si>
  <si>
    <t>Aanwervingen en uitdiensttredingen 2017 - 2018</t>
  </si>
  <si>
    <t>Ziekte &lt; 1 jaar (incl. 3e en 4e week arbeiders)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</si>
</sst>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\-###0;###0"/>
  </numFmts>
  <fonts count="9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thin">
        <color theme="9"/>
      </top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1" fillId="0" borderId="0" xfId="2"/>
    <xf numFmtId="0" fontId="0" fillId="0" borderId="0" xfId="0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/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/>
    </xf>
    <xf numFmtId="0" fontId="0" fillId="0" borderId="4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5" xfId="0" applyFont="1" applyBorder="1"/>
    <xf numFmtId="0" fontId="8" fillId="0" borderId="0" xfId="0" applyFont="1" applyAlignment="1">
      <alignment horizontal="center"/>
    </xf>
    <xf numFmtId="4" fontId="0" fillId="0" borderId="0" xfId="0" applyNumberFormat="1"/>
    <xf numFmtId="10" fontId="0" fillId="0" borderId="0" xfId="0" applyNumberFormat="1"/>
    <xf numFmtId="2" fontId="0" fillId="0" borderId="0" xfId="0" applyNumberFormat="1"/>
    <xf numFmtId="4" fontId="0" fillId="0" borderId="5" xfId="0" applyNumberFormat="1" applyFont="1" applyBorder="1"/>
    <xf numFmtId="0" fontId="0" fillId="0" borderId="8" xfId="0" applyFont="1" applyBorder="1"/>
    <xf numFmtId="4" fontId="0" fillId="0" borderId="8" xfId="0" applyNumberFormat="1" applyFont="1" applyBorder="1"/>
    <xf numFmtId="0" fontId="0" fillId="0" borderId="9" xfId="0" applyFont="1" applyBorder="1"/>
    <xf numFmtId="0" fontId="0" fillId="0" borderId="10" xfId="0" applyFont="1" applyBorder="1"/>
    <xf numFmtId="4" fontId="0" fillId="0" borderId="10" xfId="0" applyNumberFormat="1" applyFont="1" applyBorder="1"/>
    <xf numFmtId="0" fontId="0" fillId="0" borderId="11" xfId="0" applyBorder="1"/>
    <xf numFmtId="4" fontId="0" fillId="0" borderId="12" xfId="0" applyNumberFormat="1" applyBorder="1"/>
    <xf numFmtId="10" fontId="0" fillId="0" borderId="12" xfId="0" applyNumberFormat="1" applyBorder="1"/>
    <xf numFmtId="2" fontId="0" fillId="0" borderId="13" xfId="0" applyNumberFormat="1" applyBorder="1"/>
    <xf numFmtId="0" fontId="0" fillId="0" borderId="10" xfId="0" applyBorder="1"/>
    <xf numFmtId="0" fontId="0" fillId="0" borderId="14" xfId="0" applyBorder="1"/>
    <xf numFmtId="0" fontId="0" fillId="0" borderId="15" xfId="0" applyFont="1" applyBorder="1"/>
    <xf numFmtId="0" fontId="0" fillId="0" borderId="0" xfId="0" applyBorder="1"/>
    <xf numFmtId="4" fontId="0" fillId="0" borderId="0" xfId="0" applyNumberFormat="1" applyBorder="1"/>
    <xf numFmtId="10" fontId="0" fillId="0" borderId="0" xfId="0" applyNumberFormat="1" applyBorder="1"/>
    <xf numFmtId="2" fontId="0" fillId="0" borderId="0" xfId="0" applyNumberFormat="1" applyBorder="1"/>
    <xf numFmtId="0" fontId="0" fillId="0" borderId="0" xfId="0" applyFont="1" applyBorder="1"/>
    <xf numFmtId="0" fontId="0" fillId="0" borderId="16" xfId="0" applyBorder="1"/>
    <xf numFmtId="4" fontId="0" fillId="0" borderId="16" xfId="0" applyNumberFormat="1" applyBorder="1"/>
    <xf numFmtId="10" fontId="0" fillId="0" borderId="16" xfId="0" applyNumberFormat="1" applyBorder="1"/>
    <xf numFmtId="2" fontId="0" fillId="0" borderId="16" xfId="0" applyNumberFormat="1" applyBorder="1"/>
    <xf numFmtId="0" fontId="0" fillId="0" borderId="17" xfId="0" applyBorder="1"/>
    <xf numFmtId="4" fontId="0" fillId="0" borderId="18" xfId="0" applyNumberFormat="1" applyBorder="1"/>
    <xf numFmtId="10" fontId="0" fillId="0" borderId="18" xfId="0" applyNumberFormat="1" applyBorder="1"/>
    <xf numFmtId="2" fontId="0" fillId="0" borderId="19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3" borderId="20" xfId="0" applyFont="1" applyFill="1" applyBorder="1"/>
    <xf numFmtId="4" fontId="7" fillId="3" borderId="21" xfId="0" applyNumberFormat="1" applyFont="1" applyFill="1" applyBorder="1"/>
    <xf numFmtId="10" fontId="7" fillId="3" borderId="21" xfId="0" applyNumberFormat="1" applyFont="1" applyFill="1" applyBorder="1"/>
    <xf numFmtId="2" fontId="7" fillId="3" borderId="22" xfId="0" applyNumberFormat="1" applyFont="1" applyFill="1" applyBorder="1"/>
    <xf numFmtId="0" fontId="6" fillId="3" borderId="0" xfId="0" applyFont="1" applyFill="1" applyAlignment="1">
      <alignment horizontal="center"/>
    </xf>
    <xf numFmtId="0" fontId="1" fillId="0" borderId="0" xfId="2" applyAlignment="1">
      <alignment horizontal="center"/>
    </xf>
    <xf numFmtId="0" fontId="1" fillId="0" borderId="0" xfId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Standaard" xfId="0" builtinId="0"/>
    <cellStyle name="Standaard 2" xfId="2"/>
    <cellStyle name="Standaard 3" xfId="1"/>
  </cellStyles>
  <dxfs count="22"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14" formatCode="0.00%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strike val="0"/>
        <outline val="0"/>
        <shadow val="0"/>
        <u val="none"/>
        <vertAlign val="baseline"/>
        <color theme="0"/>
        <name val="Calibri"/>
        <scheme val="minor"/>
      </font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Leeftijden</a:t>
            </a:r>
            <a:r>
              <a:rPr lang="nl-BE" baseline="0"/>
              <a:t> personeel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'Lijst leeft'!$B$3</c:f>
              <c:strCache>
                <c:ptCount val="1"/>
                <c:pt idx="0">
                  <c:v>Vrouwen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'Lijst leeft'!$A$4:$A$12</c:f>
              <c:strCache>
                <c:ptCount val="9"/>
                <c:pt idx="0">
                  <c:v>20 - 24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</c:strCache>
            </c:strRef>
          </c:cat>
          <c:val>
            <c:numRef>
              <c:f>'Lijst leeft'!$B$4:$B$12</c:f>
              <c:numCache>
                <c:formatCode>General</c:formatCode>
                <c:ptCount val="9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2</c:v>
                </c:pt>
                <c:pt idx="4">
                  <c:v>10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4-4BCE-98A5-108925A066B6}"/>
            </c:ext>
          </c:extLst>
        </c:ser>
        <c:ser>
          <c:idx val="1"/>
          <c:order val="1"/>
          <c:tx>
            <c:strRef>
              <c:f>'Lijst leeft'!$C$3</c:f>
              <c:strCache>
                <c:ptCount val="1"/>
                <c:pt idx="0">
                  <c:v>Mannen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'Lijst leeft'!$A$4:$A$12</c:f>
              <c:strCache>
                <c:ptCount val="9"/>
                <c:pt idx="0">
                  <c:v>20 - 24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</c:strCache>
            </c:strRef>
          </c:cat>
          <c:val>
            <c:numRef>
              <c:f>'Lijst leeft'!$C$4:$C$12</c:f>
              <c:numCache>
                <c:formatCode>General</c:formatCode>
                <c:ptCount val="9"/>
                <c:pt idx="1">
                  <c:v>1</c:v>
                </c:pt>
                <c:pt idx="2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4-4BCE-98A5-108925A06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016864"/>
        <c:axId val="383018176"/>
      </c:barChart>
      <c:catAx>
        <c:axId val="3830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83018176"/>
        <c:crosses val="autoZero"/>
        <c:auto val="1"/>
        <c:lblAlgn val="ctr"/>
        <c:lblOffset val="100"/>
        <c:noMultiLvlLbl val="0"/>
      </c:catAx>
      <c:valAx>
        <c:axId val="38301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8301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1276349</xdr:colOff>
      <xdr:row>13</xdr:row>
      <xdr:rowOff>23812</xdr:rowOff>
    </xdr:from>
    <xdr:to>
      <xdr:col>12</xdr:col>
      <xdr:colOff>200025</xdr:colOff>
      <xdr:row>27</xdr:row>
      <xdr:rowOff>95250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dministratie%20rusthuis/paan/KMSI%20De%20Winde/Gegensverzameling%2017092019/Overzicht%20van%20tellerstanden%20verlo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rg"/>
      <sheetName val="onderhoud"/>
      <sheetName val="admin"/>
      <sheetName val="TOTAAL"/>
    </sheetNames>
    <sheetDataSet>
      <sheetData sheetId="0" refreshError="1"/>
      <sheetData sheetId="1" refreshError="1"/>
      <sheetData sheetId="2" refreshError="1"/>
      <sheetData sheetId="3">
        <row r="2">
          <cell r="B2">
            <v>4880.82</v>
          </cell>
        </row>
        <row r="3">
          <cell r="B3">
            <v>2807.3699999999994</v>
          </cell>
        </row>
        <row r="4">
          <cell r="B4">
            <v>54.533333333333331</v>
          </cell>
        </row>
        <row r="5">
          <cell r="B5">
            <v>114</v>
          </cell>
        </row>
      </sheetData>
    </sheetDataSet>
  </externalBook>
</externalLink>
</file>

<file path=xl/tables/table1.xml><?xml version="1.0" encoding="utf-8"?>
<table xmlns="http://schemas.openxmlformats.org/spreadsheetml/2006/main" id="9" name="Tabel9" displayName="Tabel9" ref="A3:E11" totalsRowShown="0" headerRowDxfId="21" dataDxfId="20">
  <tableColumns count="5">
    <tableColumn id="1" name="IN DIENST"/>
    <tableColumn id="3" name="Koppen 2017" dataDxfId="19"/>
    <tableColumn id="4" name="VTE 2017" dataDxfId="18"/>
    <tableColumn id="5" name="Koppen 2018" dataDxfId="17"/>
    <tableColumn id="6" name="VTE 2018" dataDxfId="16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5" name="Tabel5" displayName="Tabel5" ref="A3:D9" totalsRowShown="0" headerRowDxfId="15" headerRowCellStyle="Standaard 2">
  <tableColumns count="4">
    <tableColumn id="1" name="Contract" dataCellStyle="Standaard 2"/>
    <tableColumn id="2" name="Basis" dataDxfId="14"/>
    <tableColumn id="3" name="Bijkomend" dataDxfId="13"/>
    <tableColumn id="4" name="VTE" dataDxfId="12" dataCellStyle="Standaard 2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4" name="Tabel4" displayName="Tabel4" ref="A3:B13" totalsRowShown="0" headerRowDxfId="11">
  <tableColumns count="2">
    <tableColumn id="1" name="Functie"/>
    <tableColumn id="2" name="Gemiddelde anciënniteit" dataDxfId="10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3" name="Tabel3" displayName="Tabel3" ref="A3:C12" totalsRowShown="0" headerRowDxfId="9">
  <autoFilter ref="A3:C12"/>
  <tableColumns count="3">
    <tableColumn id="1" name="Leeftijd" dataDxfId="8"/>
    <tableColumn id="2" name="Vrouwen" dataDxfId="7"/>
    <tableColumn id="3" name="Mannen" dataDxfId="6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2" name="Tabel2" displayName="Tabel2" ref="A3:D34" totalsRowShown="0" headerRowDxfId="5">
  <tableColumns count="4">
    <tableColumn id="1" name="Aan- en afwezigheden"/>
    <tableColumn id="2" name="Uren" dataDxfId="4"/>
    <tableColumn id="3" name="%" dataDxfId="3">
      <calculatedColumnFormula>B4/B34</calculatedColumnFormula>
    </tableColumn>
    <tableColumn id="4" name="VTE" dataDxfId="2">
      <calculatedColumnFormula>Tabel2[[#This Row],[Uren]]/1976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1" name="Tabel1" displayName="Tabel1" ref="A3:C17" totalsRowShown="0" headerRowDxfId="1">
  <autoFilter ref="A3:C17"/>
  <tableColumns count="3">
    <tableColumn id="1" name="Loopbaanonderbreking"/>
    <tableColumn id="2" name="VTE" dataDxfId="0"/>
    <tableColumn id="3" name="Einddatum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1" sqref="F11"/>
    </sheetView>
  </sheetViews>
  <sheetFormatPr defaultRowHeight="15" x14ac:dyDescent="0.25"/>
  <cols>
    <col min="1" max="1" width="16.5703125" bestFit="1" customWidth="1"/>
    <col min="2" max="2" width="13.85546875" bestFit="1" customWidth="1"/>
    <col min="3" max="3" width="9.7109375" bestFit="1" customWidth="1"/>
    <col min="4" max="4" width="13.85546875" bestFit="1" customWidth="1"/>
    <col min="5" max="5" width="9.7109375" bestFit="1" customWidth="1"/>
  </cols>
  <sheetData>
    <row r="1" spans="1:7" ht="19.5" thickBot="1" x14ac:dyDescent="0.35">
      <c r="A1" s="64" t="s">
        <v>94</v>
      </c>
      <c r="B1" s="65"/>
      <c r="C1" s="65"/>
      <c r="D1" s="65"/>
      <c r="E1" s="66"/>
      <c r="F1" s="11"/>
      <c r="G1" s="11"/>
    </row>
    <row r="3" spans="1:7" ht="15.75" x14ac:dyDescent="0.25">
      <c r="A3" s="6" t="s">
        <v>4</v>
      </c>
      <c r="B3" s="6" t="s">
        <v>33</v>
      </c>
      <c r="C3" s="6" t="s">
        <v>31</v>
      </c>
      <c r="D3" s="6" t="s">
        <v>34</v>
      </c>
      <c r="E3" s="6" t="s">
        <v>32</v>
      </c>
    </row>
    <row r="4" spans="1:7" x14ac:dyDescent="0.25">
      <c r="A4" t="s">
        <v>0</v>
      </c>
      <c r="B4" s="3">
        <v>0</v>
      </c>
      <c r="C4" s="3">
        <v>0</v>
      </c>
      <c r="D4" s="3">
        <v>0</v>
      </c>
      <c r="E4" s="3">
        <v>0</v>
      </c>
    </row>
    <row r="5" spans="1:7" x14ac:dyDescent="0.25">
      <c r="B5" s="3"/>
      <c r="C5" s="3"/>
      <c r="D5" s="3"/>
      <c r="E5" s="3"/>
    </row>
    <row r="6" spans="1:7" x14ac:dyDescent="0.25">
      <c r="A6" t="s">
        <v>1</v>
      </c>
      <c r="B6" s="3">
        <v>5</v>
      </c>
      <c r="C6" s="3">
        <v>2.85</v>
      </c>
      <c r="D6" s="3">
        <v>4</v>
      </c>
      <c r="E6" s="3">
        <v>1.75</v>
      </c>
    </row>
    <row r="7" spans="1:7" x14ac:dyDescent="0.25">
      <c r="B7" s="3"/>
      <c r="C7" s="3"/>
      <c r="D7" s="3"/>
      <c r="E7" s="3"/>
    </row>
    <row r="8" spans="1:7" x14ac:dyDescent="0.25">
      <c r="A8" t="s">
        <v>2</v>
      </c>
      <c r="B8" s="3">
        <v>5</v>
      </c>
      <c r="C8" s="3">
        <v>4</v>
      </c>
      <c r="D8" s="3">
        <v>2</v>
      </c>
      <c r="E8" s="3">
        <v>1.55</v>
      </c>
    </row>
    <row r="11" spans="1:7" ht="15.75" x14ac:dyDescent="0.25">
      <c r="A11" s="58" t="s">
        <v>5</v>
      </c>
      <c r="B11" s="3">
        <v>10</v>
      </c>
      <c r="C11" s="3">
        <v>7.75</v>
      </c>
      <c r="D11" s="3">
        <v>5</v>
      </c>
      <c r="E11" s="3">
        <v>4.3</v>
      </c>
    </row>
  </sheetData>
  <mergeCells count="1">
    <mergeCell ref="A1:E1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14" sqref="G14"/>
    </sheetView>
  </sheetViews>
  <sheetFormatPr defaultRowHeight="15" x14ac:dyDescent="0.25"/>
  <cols>
    <col min="1" max="1" width="33" bestFit="1" customWidth="1"/>
    <col min="2" max="2" width="10.28515625" bestFit="1" customWidth="1"/>
    <col min="3" max="3" width="16" bestFit="1" customWidth="1"/>
    <col min="4" max="4" width="9.140625" bestFit="1" customWidth="1"/>
    <col min="7" max="7" width="10.7109375" bestFit="1" customWidth="1"/>
  </cols>
  <sheetData>
    <row r="1" spans="1:7" ht="19.5" thickBot="1" x14ac:dyDescent="0.35">
      <c r="A1" s="64" t="s">
        <v>23</v>
      </c>
      <c r="B1" s="65"/>
      <c r="C1" s="65"/>
      <c r="D1" s="66"/>
      <c r="G1" s="5">
        <v>43465</v>
      </c>
    </row>
    <row r="3" spans="1:7" ht="15.75" x14ac:dyDescent="0.25">
      <c r="A3" s="9" t="s">
        <v>6</v>
      </c>
      <c r="B3" s="9" t="s">
        <v>7</v>
      </c>
      <c r="C3" s="9" t="s">
        <v>30</v>
      </c>
      <c r="D3" s="10" t="s">
        <v>3</v>
      </c>
    </row>
    <row r="4" spans="1:7" x14ac:dyDescent="0.25">
      <c r="A4" s="2" t="s">
        <v>8</v>
      </c>
      <c r="B4" s="59">
        <v>0</v>
      </c>
      <c r="C4" s="60"/>
      <c r="D4" s="59"/>
    </row>
    <row r="5" spans="1:7" x14ac:dyDescent="0.25">
      <c r="A5" s="2" t="s">
        <v>9</v>
      </c>
      <c r="B5" s="60"/>
      <c r="C5" s="59">
        <v>5</v>
      </c>
      <c r="D5" s="59">
        <v>1.25</v>
      </c>
    </row>
    <row r="6" spans="1:7" x14ac:dyDescent="0.25">
      <c r="A6" s="2" t="s">
        <v>10</v>
      </c>
      <c r="B6" s="59">
        <v>3</v>
      </c>
      <c r="C6" s="60"/>
      <c r="D6" s="59">
        <v>2</v>
      </c>
    </row>
    <row r="7" spans="1:7" x14ac:dyDescent="0.25">
      <c r="A7" s="2" t="s">
        <v>11</v>
      </c>
      <c r="B7" s="60"/>
      <c r="C7" s="59">
        <v>4</v>
      </c>
      <c r="D7" s="59">
        <v>1</v>
      </c>
    </row>
    <row r="8" spans="1:7" x14ac:dyDescent="0.25">
      <c r="A8" s="2" t="s">
        <v>0</v>
      </c>
      <c r="B8" s="61">
        <v>43</v>
      </c>
      <c r="C8" s="61"/>
      <c r="D8" s="61">
        <v>29.78</v>
      </c>
    </row>
    <row r="9" spans="1:7" x14ac:dyDescent="0.25">
      <c r="A9" s="1" t="s">
        <v>25</v>
      </c>
      <c r="B9" s="62">
        <f>SUM(B4:B8)</f>
        <v>46</v>
      </c>
      <c r="C9" s="62">
        <f>SUM(C4:C8)</f>
        <v>9</v>
      </c>
      <c r="D9" s="62">
        <f>SUM(D4:D8)</f>
        <v>34.03</v>
      </c>
    </row>
  </sheetData>
  <mergeCells count="1">
    <mergeCell ref="A1:D1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J19" sqref="J19"/>
    </sheetView>
  </sheetViews>
  <sheetFormatPr defaultRowHeight="15" x14ac:dyDescent="0.25"/>
  <cols>
    <col min="1" max="1" width="36.7109375" bestFit="1" customWidth="1"/>
    <col min="2" max="2" width="28.28515625" style="3" bestFit="1" customWidth="1"/>
    <col min="3" max="4" width="0" hidden="1" customWidth="1"/>
    <col min="6" max="6" width="10.7109375" bestFit="1" customWidth="1"/>
    <col min="8" max="8" width="10.7109375" bestFit="1" customWidth="1"/>
  </cols>
  <sheetData>
    <row r="1" spans="1:6" ht="19.5" thickBot="1" x14ac:dyDescent="0.35">
      <c r="A1" s="64" t="s">
        <v>24</v>
      </c>
      <c r="B1" s="66"/>
      <c r="C1" s="63"/>
      <c r="D1" s="63"/>
      <c r="E1" s="11"/>
      <c r="F1" s="5">
        <v>43465</v>
      </c>
    </row>
    <row r="3" spans="1:6" ht="15.75" x14ac:dyDescent="0.25">
      <c r="A3" s="6" t="s">
        <v>12</v>
      </c>
      <c r="B3" s="6" t="s">
        <v>26</v>
      </c>
    </row>
    <row r="4" spans="1:6" x14ac:dyDescent="0.25">
      <c r="A4" t="s">
        <v>13</v>
      </c>
      <c r="B4" s="3">
        <v>21</v>
      </c>
      <c r="C4">
        <v>21</v>
      </c>
      <c r="D4">
        <f>C4/B4</f>
        <v>1</v>
      </c>
    </row>
    <row r="5" spans="1:6" x14ac:dyDescent="0.25">
      <c r="A5" t="s">
        <v>14</v>
      </c>
      <c r="B5" s="3">
        <v>11</v>
      </c>
      <c r="C5">
        <v>11</v>
      </c>
      <c r="D5">
        <f t="shared" ref="D5:D13" si="0">C5/B5</f>
        <v>1</v>
      </c>
    </row>
    <row r="6" spans="1:6" x14ac:dyDescent="0.25">
      <c r="A6" t="s">
        <v>15</v>
      </c>
      <c r="B6" s="3">
        <v>18</v>
      </c>
      <c r="C6">
        <v>18</v>
      </c>
      <c r="D6">
        <f t="shared" si="0"/>
        <v>1</v>
      </c>
    </row>
    <row r="7" spans="1:6" x14ac:dyDescent="0.25">
      <c r="A7" t="s">
        <v>16</v>
      </c>
      <c r="B7" s="3">
        <v>11</v>
      </c>
      <c r="C7">
        <v>11</v>
      </c>
      <c r="D7">
        <f t="shared" si="0"/>
        <v>1</v>
      </c>
    </row>
    <row r="8" spans="1:6" x14ac:dyDescent="0.25">
      <c r="A8" t="s">
        <v>17</v>
      </c>
      <c r="B8" s="3">
        <v>14</v>
      </c>
      <c r="C8">
        <v>14</v>
      </c>
      <c r="D8">
        <f t="shared" si="0"/>
        <v>1</v>
      </c>
    </row>
    <row r="9" spans="1:6" x14ac:dyDescent="0.25">
      <c r="A9" t="s">
        <v>20</v>
      </c>
      <c r="B9" s="3">
        <v>7</v>
      </c>
      <c r="C9">
        <v>14</v>
      </c>
      <c r="D9">
        <f t="shared" si="0"/>
        <v>2</v>
      </c>
    </row>
    <row r="10" spans="1:6" x14ac:dyDescent="0.25">
      <c r="A10" t="s">
        <v>21</v>
      </c>
      <c r="B10" s="3">
        <v>14</v>
      </c>
      <c r="C10">
        <v>98</v>
      </c>
      <c r="D10">
        <f t="shared" si="0"/>
        <v>7</v>
      </c>
    </row>
    <row r="11" spans="1:6" x14ac:dyDescent="0.25">
      <c r="A11" t="s">
        <v>22</v>
      </c>
      <c r="B11" s="3">
        <v>20</v>
      </c>
      <c r="C11">
        <v>20</v>
      </c>
      <c r="D11">
        <f t="shared" si="0"/>
        <v>1</v>
      </c>
    </row>
    <row r="12" spans="1:6" x14ac:dyDescent="0.25">
      <c r="A12" t="s">
        <v>19</v>
      </c>
      <c r="B12" s="3">
        <v>8.91</v>
      </c>
      <c r="C12">
        <v>205</v>
      </c>
      <c r="D12">
        <f t="shared" si="0"/>
        <v>23.007856341189676</v>
      </c>
    </row>
    <row r="13" spans="1:6" x14ac:dyDescent="0.25">
      <c r="A13" t="s">
        <v>18</v>
      </c>
      <c r="B13" s="3">
        <v>13.25</v>
      </c>
      <c r="C13">
        <v>106</v>
      </c>
      <c r="D13">
        <f t="shared" si="0"/>
        <v>8</v>
      </c>
    </row>
    <row r="14" spans="1:6" x14ac:dyDescent="0.25">
      <c r="C14">
        <f>SUM(C4:C13)</f>
        <v>518</v>
      </c>
      <c r="D14">
        <f>SUM(D4:D13)</f>
        <v>46.007856341189679</v>
      </c>
    </row>
  </sheetData>
  <mergeCells count="1">
    <mergeCell ref="A1:B1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6" sqref="H6"/>
    </sheetView>
  </sheetViews>
  <sheetFormatPr defaultRowHeight="15" x14ac:dyDescent="0.25"/>
  <cols>
    <col min="1" max="1" width="15" customWidth="1"/>
    <col min="2" max="2" width="12.5703125" customWidth="1"/>
    <col min="3" max="3" width="15.5703125" customWidth="1"/>
    <col min="5" max="5" width="10.7109375" bestFit="1" customWidth="1"/>
    <col min="7" max="7" width="10.7109375" bestFit="1" customWidth="1"/>
  </cols>
  <sheetData>
    <row r="1" spans="1:5" ht="19.5" thickBot="1" x14ac:dyDescent="0.35">
      <c r="A1" s="64" t="s">
        <v>44</v>
      </c>
      <c r="B1" s="65"/>
      <c r="C1" s="66"/>
      <c r="D1" s="11"/>
      <c r="E1" s="5">
        <v>43465</v>
      </c>
    </row>
    <row r="3" spans="1:5" ht="15.75" x14ac:dyDescent="0.25">
      <c r="A3" s="7" t="s">
        <v>27</v>
      </c>
      <c r="B3" s="8" t="s">
        <v>28</v>
      </c>
      <c r="C3" s="8" t="s">
        <v>29</v>
      </c>
    </row>
    <row r="4" spans="1:5" x14ac:dyDescent="0.25">
      <c r="A4" s="4" t="s">
        <v>35</v>
      </c>
      <c r="B4" s="3">
        <v>2</v>
      </c>
      <c r="C4" s="3"/>
    </row>
    <row r="5" spans="1:5" x14ac:dyDescent="0.25">
      <c r="A5" s="4" t="s">
        <v>36</v>
      </c>
      <c r="B5" s="3">
        <v>8</v>
      </c>
      <c r="C5" s="3">
        <v>1</v>
      </c>
    </row>
    <row r="6" spans="1:5" x14ac:dyDescent="0.25">
      <c r="A6" s="4" t="s">
        <v>37</v>
      </c>
      <c r="B6" s="3">
        <v>5</v>
      </c>
      <c r="C6" s="3">
        <v>1</v>
      </c>
    </row>
    <row r="7" spans="1:5" x14ac:dyDescent="0.25">
      <c r="A7" s="4" t="s">
        <v>38</v>
      </c>
      <c r="B7" s="3">
        <v>2</v>
      </c>
      <c r="C7" s="3"/>
    </row>
    <row r="8" spans="1:5" x14ac:dyDescent="0.25">
      <c r="A8" s="4" t="s">
        <v>39</v>
      </c>
      <c r="B8" s="3">
        <v>10</v>
      </c>
      <c r="C8" s="3">
        <v>1</v>
      </c>
    </row>
    <row r="9" spans="1:5" x14ac:dyDescent="0.25">
      <c r="A9" s="4" t="s">
        <v>40</v>
      </c>
      <c r="B9" s="3">
        <v>6</v>
      </c>
      <c r="C9" s="3"/>
    </row>
    <row r="10" spans="1:5" x14ac:dyDescent="0.25">
      <c r="A10" s="4" t="s">
        <v>41</v>
      </c>
      <c r="B10" s="3">
        <v>3</v>
      </c>
      <c r="C10" s="3"/>
    </row>
    <row r="11" spans="1:5" x14ac:dyDescent="0.25">
      <c r="A11" s="4" t="s">
        <v>42</v>
      </c>
      <c r="B11" s="3">
        <v>4</v>
      </c>
      <c r="C11" s="3"/>
    </row>
    <row r="12" spans="1:5" x14ac:dyDescent="0.25">
      <c r="A12" s="4" t="s">
        <v>43</v>
      </c>
      <c r="B12" s="3">
        <v>3</v>
      </c>
      <c r="C12" s="3"/>
    </row>
  </sheetData>
  <mergeCells count="1">
    <mergeCell ref="A1:C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C37" sqref="C37"/>
    </sheetView>
  </sheetViews>
  <sheetFormatPr defaultRowHeight="15" x14ac:dyDescent="0.25"/>
  <cols>
    <col min="1" max="1" width="53.42578125" bestFit="1" customWidth="1"/>
    <col min="2" max="2" width="12.42578125" customWidth="1"/>
    <col min="3" max="3" width="12" bestFit="1" customWidth="1"/>
    <col min="4" max="4" width="8.7109375" customWidth="1"/>
    <col min="5" max="5" width="3.42578125" hidden="1" customWidth="1"/>
    <col min="6" max="10" width="9.140625" hidden="1" customWidth="1"/>
    <col min="11" max="11" width="0" hidden="1" customWidth="1"/>
  </cols>
  <sheetData>
    <row r="1" spans="1:10" ht="19.5" thickBot="1" x14ac:dyDescent="0.35">
      <c r="A1" s="64" t="s">
        <v>56</v>
      </c>
      <c r="B1" s="65"/>
      <c r="C1" s="65"/>
      <c r="D1" s="66"/>
    </row>
    <row r="3" spans="1:10" ht="15.75" x14ac:dyDescent="0.25">
      <c r="A3" s="19" t="s">
        <v>57</v>
      </c>
      <c r="B3" s="19" t="s">
        <v>58</v>
      </c>
      <c r="C3" s="19" t="s">
        <v>59</v>
      </c>
      <c r="D3" s="19" t="s">
        <v>3</v>
      </c>
      <c r="F3" s="14" t="s">
        <v>60</v>
      </c>
      <c r="G3" s="14" t="s">
        <v>61</v>
      </c>
      <c r="H3" s="14" t="s">
        <v>62</v>
      </c>
      <c r="I3" s="14" t="s">
        <v>63</v>
      </c>
    </row>
    <row r="4" spans="1:10" x14ac:dyDescent="0.25">
      <c r="A4" t="s">
        <v>64</v>
      </c>
      <c r="B4" s="20">
        <v>46953.3</v>
      </c>
      <c r="C4" s="21">
        <f>B4/B34</f>
        <v>0.64979762659933649</v>
      </c>
      <c r="D4" s="22">
        <f>Tabel2[[#This Row],[Uren]]/1976</f>
        <v>23.761791497975711</v>
      </c>
      <c r="F4" s="15"/>
      <c r="G4" s="23"/>
      <c r="H4" s="18"/>
      <c r="I4" s="16"/>
    </row>
    <row r="5" spans="1:10" x14ac:dyDescent="0.25">
      <c r="A5" t="s">
        <v>65</v>
      </c>
      <c r="B5" s="20">
        <f>[1]TOTAAL!$B$3</f>
        <v>2807.3699999999994</v>
      </c>
      <c r="C5" s="21">
        <f>B5/B34</f>
        <v>3.8851845620780201E-2</v>
      </c>
      <c r="D5" s="22">
        <f>Tabel2[[#This Row],[Uren]]/1976</f>
        <v>1.4207338056680159</v>
      </c>
      <c r="F5" s="15"/>
      <c r="G5" s="23"/>
      <c r="H5" s="18"/>
      <c r="I5" s="16"/>
    </row>
    <row r="6" spans="1:10" x14ac:dyDescent="0.25">
      <c r="A6" t="s">
        <v>66</v>
      </c>
      <c r="B6" s="20">
        <v>1561.6</v>
      </c>
      <c r="C6" s="21">
        <f>B6/B34</f>
        <v>2.1611345181223127E-2</v>
      </c>
      <c r="D6" s="22">
        <f>Tabel2[[#This Row],[Uren]]/1976</f>
        <v>0.7902834008097166</v>
      </c>
      <c r="F6" s="15"/>
      <c r="G6" s="23"/>
      <c r="H6" s="18"/>
      <c r="I6" s="16"/>
    </row>
    <row r="7" spans="1:10" x14ac:dyDescent="0.25">
      <c r="A7" t="s">
        <v>67</v>
      </c>
      <c r="B7">
        <v>0</v>
      </c>
      <c r="C7" s="21">
        <f>B7/B34</f>
        <v>0</v>
      </c>
      <c r="D7" s="22">
        <f>Tabel2[[#This Row],[Uren]]/1976</f>
        <v>0</v>
      </c>
      <c r="F7" s="15"/>
      <c r="G7" s="23"/>
      <c r="H7" s="18"/>
      <c r="I7" s="16"/>
    </row>
    <row r="8" spans="1:10" x14ac:dyDescent="0.25">
      <c r="A8" t="s">
        <v>68</v>
      </c>
      <c r="B8">
        <v>1430.8</v>
      </c>
      <c r="C8" s="21">
        <f>B8/B34</f>
        <v>1.9801173594578669E-2</v>
      </c>
      <c r="D8" s="22">
        <f>Tabel2[[#This Row],[Uren]]/1976</f>
        <v>0.72408906882591095</v>
      </c>
      <c r="F8" s="15"/>
      <c r="G8" s="23"/>
      <c r="H8" s="18"/>
      <c r="I8" s="16"/>
    </row>
    <row r="9" spans="1:10" x14ac:dyDescent="0.25">
      <c r="A9" t="s">
        <v>69</v>
      </c>
      <c r="B9">
        <v>184.1</v>
      </c>
      <c r="C9" s="21">
        <f>B9/B34</f>
        <v>2.5478026689697603E-3</v>
      </c>
      <c r="D9" s="22">
        <f>Tabel2[[#This Row],[Uren]]/1976</f>
        <v>9.3168016194331987E-2</v>
      </c>
      <c r="F9" s="15"/>
      <c r="G9" s="23"/>
      <c r="H9" s="18"/>
      <c r="I9" s="16"/>
    </row>
    <row r="10" spans="1:10" x14ac:dyDescent="0.25">
      <c r="A10" t="s">
        <v>70</v>
      </c>
      <c r="B10">
        <v>1535.8</v>
      </c>
      <c r="C10" s="21">
        <f>B10/B34</f>
        <v>2.12542929875272E-2</v>
      </c>
      <c r="D10" s="22">
        <f>Tabel2[[#This Row],[Uren]]/1976</f>
        <v>0.77722672064777321</v>
      </c>
      <c r="F10" s="15"/>
      <c r="G10" s="23"/>
      <c r="H10" s="18"/>
      <c r="I10" s="16"/>
    </row>
    <row r="11" spans="1:10" x14ac:dyDescent="0.25">
      <c r="A11" t="s">
        <v>71</v>
      </c>
      <c r="B11" s="20">
        <f>[1]TOTAAL!$B$2</f>
        <v>4880.82</v>
      </c>
      <c r="C11" s="21">
        <f>B11/B34</f>
        <v>6.7546801861819578E-2</v>
      </c>
      <c r="D11" s="22">
        <f>Tabel2[[#This Row],[Uren]]/1976</f>
        <v>2.4700506072874493</v>
      </c>
      <c r="F11" s="15"/>
      <c r="G11" s="23"/>
      <c r="H11" s="18"/>
      <c r="I11" s="16"/>
    </row>
    <row r="12" spans="1:10" x14ac:dyDescent="0.25">
      <c r="A12" t="s">
        <v>72</v>
      </c>
      <c r="B12" s="20"/>
      <c r="C12" s="21">
        <f>B12/B34</f>
        <v>0</v>
      </c>
      <c r="D12" s="22">
        <f>Tabel2[[#This Row],[Uren]]/1976</f>
        <v>0</v>
      </c>
      <c r="F12" s="15"/>
      <c r="G12" s="23"/>
      <c r="H12" s="18"/>
      <c r="I12" s="16"/>
    </row>
    <row r="13" spans="1:10" x14ac:dyDescent="0.25">
      <c r="A13" t="s">
        <v>73</v>
      </c>
      <c r="B13" s="20">
        <v>456.9</v>
      </c>
      <c r="C13" s="21">
        <f>B13/B34</f>
        <v>6.3231452441731856E-3</v>
      </c>
      <c r="D13" s="22">
        <f>Tabel2[[#This Row],[Uren]]/1976</f>
        <v>0.23122469635627529</v>
      </c>
      <c r="F13" s="15"/>
      <c r="G13" s="23"/>
      <c r="H13" s="18"/>
      <c r="I13" s="16"/>
    </row>
    <row r="14" spans="1:10" x14ac:dyDescent="0.25">
      <c r="A14" t="s">
        <v>74</v>
      </c>
      <c r="B14" s="20">
        <v>3565.2</v>
      </c>
      <c r="C14" s="21">
        <f>B14/B34</f>
        <v>4.9339631045143884E-2</v>
      </c>
      <c r="D14" s="22">
        <f>Tabel2[[#This Row],[Uren]]/1976</f>
        <v>1.8042510121457489</v>
      </c>
      <c r="F14" s="15">
        <v>236.71999999999991</v>
      </c>
      <c r="G14" s="23">
        <v>968.33</v>
      </c>
      <c r="H14" s="18">
        <v>238.05</v>
      </c>
      <c r="I14" s="16">
        <f>487.76+7.2</f>
        <v>494.96</v>
      </c>
      <c r="J14">
        <f>SUM(F14:I14)</f>
        <v>1938.06</v>
      </c>
    </row>
    <row r="15" spans="1:10" x14ac:dyDescent="0.25">
      <c r="A15" t="s">
        <v>75</v>
      </c>
      <c r="B15" s="20">
        <f>J15</f>
        <v>2423.9</v>
      </c>
      <c r="C15" s="21">
        <f>B15/B34</f>
        <v>3.3544915205409032E-2</v>
      </c>
      <c r="D15" s="22">
        <f>Tabel2[[#This Row],[Uren]]/1976</f>
        <v>1.2266700404858299</v>
      </c>
      <c r="F15" s="15">
        <v>562.72</v>
      </c>
      <c r="G15" s="23">
        <v>717.05</v>
      </c>
      <c r="H15" s="18">
        <v>669.31</v>
      </c>
      <c r="I15" s="16">
        <v>474.82</v>
      </c>
      <c r="J15">
        <f>SUM(F15:I15)</f>
        <v>2423.9</v>
      </c>
    </row>
    <row r="16" spans="1:10" x14ac:dyDescent="0.25">
      <c r="A16" t="s">
        <v>76</v>
      </c>
      <c r="B16" s="20">
        <f>[1]TOTAAL!$B$4</f>
        <v>54.533333333333331</v>
      </c>
      <c r="C16" s="21">
        <f>B16/B34</f>
        <v>7.5469946884565051E-4</v>
      </c>
      <c r="D16" s="22">
        <f>Tabel2[[#This Row],[Uren]]/1976</f>
        <v>2.759784075573549E-2</v>
      </c>
      <c r="F16" s="15"/>
      <c r="G16" s="23"/>
      <c r="H16" s="18"/>
      <c r="I16" s="16"/>
    </row>
    <row r="17" spans="1:10" ht="15.75" thickBot="1" x14ac:dyDescent="0.3">
      <c r="A17" t="s">
        <v>77</v>
      </c>
      <c r="B17" s="20">
        <v>76</v>
      </c>
      <c r="C17" s="21">
        <f>B17/B34</f>
        <v>1.0517816558484616E-3</v>
      </c>
      <c r="D17" s="22">
        <f>Tabel2[[#This Row],[Uren]]/1976</f>
        <v>3.8461538461538464E-2</v>
      </c>
      <c r="F17" s="24"/>
      <c r="G17" s="25"/>
      <c r="H17" s="26"/>
      <c r="I17" s="24"/>
    </row>
    <row r="18" spans="1:10" ht="15.75" thickBot="1" x14ac:dyDescent="0.3">
      <c r="A18" t="s">
        <v>78</v>
      </c>
      <c r="B18" s="20">
        <v>494</v>
      </c>
      <c r="C18" s="21">
        <f>B18/B34</f>
        <v>6.8365807630150002E-3</v>
      </c>
      <c r="D18" s="22">
        <f>Tabel2[[#This Row],[Uren]]/1976</f>
        <v>0.25</v>
      </c>
      <c r="F18" s="27"/>
      <c r="G18" s="28"/>
      <c r="H18" s="27"/>
      <c r="I18" s="27"/>
    </row>
    <row r="19" spans="1:10" ht="15.75" thickBot="1" x14ac:dyDescent="0.3">
      <c r="A19" s="29" t="s">
        <v>79</v>
      </c>
      <c r="B19" s="30">
        <f>SUBTOTAL(109,B4:B18)</f>
        <v>66424.323333333348</v>
      </c>
      <c r="C19" s="31">
        <f>SUBTOTAL(109,C4:C18)</f>
        <v>0.91926164189667037</v>
      </c>
      <c r="D19" s="32">
        <f>Tabel2[[#This Row],[Uren]]/1976</f>
        <v>33.615548245614043</v>
      </c>
      <c r="E19" s="29"/>
      <c r="F19" s="33">
        <f>SUM(F4:F15)</f>
        <v>799.43999999999994</v>
      </c>
      <c r="G19" s="33">
        <f>SUM(G4:G15)</f>
        <v>1685.38</v>
      </c>
      <c r="H19" s="33">
        <f>SUM(H4:H15)</f>
        <v>907.3599999999999</v>
      </c>
      <c r="I19" s="34">
        <f>SUM(I4:I15)</f>
        <v>969.78</v>
      </c>
    </row>
    <row r="20" spans="1:10" x14ac:dyDescent="0.25">
      <c r="A20" t="s">
        <v>80</v>
      </c>
      <c r="B20">
        <v>0</v>
      </c>
      <c r="C20" s="21">
        <f>B20/B34</f>
        <v>0</v>
      </c>
      <c r="D20" s="22">
        <f>Tabel2[[#This Row],[Uren]]/1976</f>
        <v>0</v>
      </c>
      <c r="F20" s="15"/>
      <c r="G20" s="15"/>
      <c r="H20" s="15"/>
      <c r="I20" s="16"/>
    </row>
    <row r="21" spans="1:10" x14ac:dyDescent="0.25">
      <c r="A21" t="s">
        <v>81</v>
      </c>
      <c r="B21" s="20">
        <v>547.20000000000005</v>
      </c>
      <c r="C21" s="21">
        <f>B21/B34</f>
        <v>7.5728279221089238E-3</v>
      </c>
      <c r="D21" s="22">
        <f>Tabel2[[#This Row],[Uren]]/1976</f>
        <v>0.27692307692307694</v>
      </c>
      <c r="F21" s="15">
        <v>494</v>
      </c>
      <c r="G21" s="15">
        <v>53.2</v>
      </c>
      <c r="H21" s="15"/>
      <c r="I21" s="16"/>
    </row>
    <row r="22" spans="1:10" x14ac:dyDescent="0.25">
      <c r="A22" t="s">
        <v>82</v>
      </c>
      <c r="B22">
        <v>0</v>
      </c>
      <c r="C22" s="21">
        <f>B22/B34</f>
        <v>0</v>
      </c>
      <c r="D22" s="22">
        <f>Tabel2[[#This Row],[Uren]]/1976</f>
        <v>0</v>
      </c>
      <c r="F22" s="15"/>
      <c r="G22" s="15"/>
      <c r="H22" s="15"/>
      <c r="I22" s="16"/>
    </row>
    <row r="23" spans="1:10" x14ac:dyDescent="0.25">
      <c r="A23" t="s">
        <v>83</v>
      </c>
      <c r="B23">
        <v>0</v>
      </c>
      <c r="C23" s="21">
        <f>B23/B34</f>
        <v>0</v>
      </c>
      <c r="D23" s="22">
        <f>Tabel2[[#This Row],[Uren]]/1976</f>
        <v>0</v>
      </c>
      <c r="F23" s="15"/>
      <c r="G23" s="35"/>
      <c r="H23" s="15"/>
      <c r="I23" s="16"/>
    </row>
    <row r="24" spans="1:10" x14ac:dyDescent="0.25">
      <c r="A24" t="s">
        <v>84</v>
      </c>
      <c r="B24">
        <v>0</v>
      </c>
      <c r="C24" s="21">
        <f>B24/B34</f>
        <v>0</v>
      </c>
      <c r="D24" s="22">
        <f>Tabel2[[#This Row],[Uren]]/1976</f>
        <v>0</v>
      </c>
      <c r="F24" s="15"/>
      <c r="G24" s="15"/>
      <c r="H24" s="17"/>
      <c r="I24" s="16"/>
    </row>
    <row r="25" spans="1:10" x14ac:dyDescent="0.25">
      <c r="A25" t="s">
        <v>85</v>
      </c>
      <c r="B25">
        <v>0</v>
      </c>
      <c r="C25" s="21">
        <f>B25/B34</f>
        <v>0</v>
      </c>
      <c r="D25" s="22">
        <f>Tabel2[[#This Row],[Uren]]/1976</f>
        <v>0</v>
      </c>
      <c r="F25" s="15"/>
      <c r="G25" s="15"/>
      <c r="H25" s="15"/>
      <c r="I25" s="16"/>
    </row>
    <row r="26" spans="1:10" x14ac:dyDescent="0.25">
      <c r="A26" t="s">
        <v>86</v>
      </c>
      <c r="B26">
        <v>69</v>
      </c>
      <c r="C26" s="21">
        <f>B26/B34</f>
        <v>9.5490702965189277E-4</v>
      </c>
      <c r="D26" s="22">
        <f>Tabel2[[#This Row],[Uren]]/1976</f>
        <v>3.4919028340080975E-2</v>
      </c>
      <c r="F26" s="15"/>
      <c r="G26" s="15"/>
      <c r="H26" s="15">
        <v>22.8</v>
      </c>
      <c r="I26" s="16">
        <v>36.200000000000003</v>
      </c>
    </row>
    <row r="27" spans="1:10" x14ac:dyDescent="0.25">
      <c r="A27" t="s">
        <v>87</v>
      </c>
      <c r="B27" s="20">
        <v>2677.1</v>
      </c>
      <c r="C27" s="21">
        <f>B27/B34</f>
        <v>3.7049008827262059E-2</v>
      </c>
      <c r="D27" s="22">
        <f>Tabel2[[#This Row],[Uren]]/1976</f>
        <v>1.3548076923076922</v>
      </c>
      <c r="F27" s="15"/>
      <c r="G27" s="15"/>
      <c r="H27" s="15"/>
      <c r="I27" s="16"/>
    </row>
    <row r="28" spans="1:10" x14ac:dyDescent="0.25">
      <c r="A28" t="s">
        <v>88</v>
      </c>
      <c r="B28">
        <v>0</v>
      </c>
      <c r="C28" s="21">
        <f>B28/B34</f>
        <v>0</v>
      </c>
      <c r="D28" s="22">
        <f>Tabel2[[#This Row],[Uren]]/1976</f>
        <v>0</v>
      </c>
      <c r="F28" s="15"/>
      <c r="G28" s="15"/>
      <c r="H28" s="15"/>
      <c r="I28" s="16"/>
    </row>
    <row r="29" spans="1:10" x14ac:dyDescent="0.25">
      <c r="A29" t="s">
        <v>89</v>
      </c>
      <c r="B29" s="20">
        <v>17.100000000000001</v>
      </c>
      <c r="C29" s="21">
        <f>B29/B34</f>
        <v>2.3665087256590387E-4</v>
      </c>
      <c r="D29" s="22">
        <f>Tabel2[[#This Row],[Uren]]/1976</f>
        <v>8.6538461538461543E-3</v>
      </c>
      <c r="F29" s="15">
        <v>17.100000000000001</v>
      </c>
      <c r="G29" s="15"/>
      <c r="H29" s="15"/>
      <c r="I29" s="16"/>
      <c r="J29">
        <f>SUM(F29:I29)</f>
        <v>17.100000000000001</v>
      </c>
    </row>
    <row r="30" spans="1:10" x14ac:dyDescent="0.25">
      <c r="A30" s="36" t="s">
        <v>95</v>
      </c>
      <c r="B30" s="37">
        <v>2295.62</v>
      </c>
      <c r="C30" s="38">
        <f>B30/B34</f>
        <v>3.1769618484195336E-2</v>
      </c>
      <c r="D30" s="39">
        <f>Tabel2[[#This Row],[Uren]]/1976</f>
        <v>1.1617510121457488</v>
      </c>
      <c r="F30" s="15">
        <v>504.26</v>
      </c>
      <c r="G30" s="15">
        <v>223.44</v>
      </c>
      <c r="H30" s="15">
        <v>651.70000000000005</v>
      </c>
      <c r="I30" s="16">
        <v>916.22</v>
      </c>
      <c r="J30">
        <f>SUM(F30:I30)</f>
        <v>2295.62</v>
      </c>
    </row>
    <row r="31" spans="1:10" x14ac:dyDescent="0.25">
      <c r="A31" s="36" t="s">
        <v>90</v>
      </c>
      <c r="B31" s="37">
        <f>[1]TOTAAL!$B$5</f>
        <v>114</v>
      </c>
      <c r="C31" s="38">
        <f>B31/B34</f>
        <v>1.5776724837726925E-3</v>
      </c>
      <c r="D31" s="39">
        <f>Tabel2[[#This Row],[Uren]]/1976</f>
        <v>5.7692307692307696E-2</v>
      </c>
      <c r="F31" s="40"/>
      <c r="G31" s="40"/>
      <c r="H31" s="40"/>
      <c r="I31" s="40"/>
    </row>
    <row r="32" spans="1:10" ht="15.75" thickBot="1" x14ac:dyDescent="0.3">
      <c r="A32" s="41" t="s">
        <v>91</v>
      </c>
      <c r="B32" s="42">
        <v>114</v>
      </c>
      <c r="C32" s="43">
        <f>B32/B34</f>
        <v>1.5776724837726925E-3</v>
      </c>
      <c r="D32" s="44">
        <f>Tabel2[[#This Row],[Uren]]/1976</f>
        <v>5.7692307692307696E-2</v>
      </c>
      <c r="F32" s="40"/>
      <c r="G32" s="40"/>
      <c r="H32" s="40"/>
      <c r="I32" s="40"/>
    </row>
    <row r="33" spans="1:10" ht="15.75" thickBot="1" x14ac:dyDescent="0.3">
      <c r="A33" s="45" t="s">
        <v>92</v>
      </c>
      <c r="B33" s="46">
        <f>SUBTOTAL(109,B20:B32)</f>
        <v>5834.02</v>
      </c>
      <c r="C33" s="47">
        <f>SUM(C20:C32)</f>
        <v>8.0738358103329494E-2</v>
      </c>
      <c r="D33" s="48">
        <f>Tabel2[[#This Row],[Uren]]/1976</f>
        <v>2.9524392712550611</v>
      </c>
      <c r="E33" s="45"/>
      <c r="F33" s="49">
        <f>SUM(F20:F30)</f>
        <v>1015.36</v>
      </c>
      <c r="G33" s="49">
        <f>SUM(G20:G30)</f>
        <v>276.64</v>
      </c>
      <c r="H33" s="49">
        <f>SUM(H20:H30)</f>
        <v>674.5</v>
      </c>
      <c r="I33" s="50">
        <f>SUM(I20:I30)</f>
        <v>952.42000000000007</v>
      </c>
    </row>
    <row r="34" spans="1:10" ht="16.5" thickTop="1" thickBot="1" x14ac:dyDescent="0.3">
      <c r="A34" s="54" t="s">
        <v>93</v>
      </c>
      <c r="B34" s="55">
        <f>B19+B33</f>
        <v>72258.343333333352</v>
      </c>
      <c r="C34" s="56">
        <f>C19+C33</f>
        <v>0.99999999999999989</v>
      </c>
      <c r="D34" s="57">
        <f>Tabel2[[#This Row],[Uren]]/1976</f>
        <v>36.567987516869103</v>
      </c>
      <c r="E34" s="51"/>
      <c r="F34" s="52">
        <f>F19+F33</f>
        <v>1814.8</v>
      </c>
      <c r="G34" s="52">
        <f>G19+G33</f>
        <v>1962.02</v>
      </c>
      <c r="H34" s="52">
        <f t="shared" ref="H34:I34" si="0">H19+H33</f>
        <v>1581.86</v>
      </c>
      <c r="I34" s="53">
        <f t="shared" si="0"/>
        <v>1922.2</v>
      </c>
    </row>
    <row r="35" spans="1:10" ht="15.75" thickTop="1" x14ac:dyDescent="0.25">
      <c r="J35">
        <f>SUM(J15:J34)</f>
        <v>4736.62</v>
      </c>
    </row>
    <row r="37" spans="1:10" x14ac:dyDescent="0.25">
      <c r="A37" t="s">
        <v>72</v>
      </c>
      <c r="B37">
        <v>753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workbookViewId="0">
      <selection sqref="A1:C1"/>
    </sheetView>
  </sheetViews>
  <sheetFormatPr defaultRowHeight="15" x14ac:dyDescent="0.25"/>
  <cols>
    <col min="1" max="1" width="44.28515625" customWidth="1"/>
    <col min="2" max="2" width="10" customWidth="1"/>
    <col min="3" max="3" width="15.28515625" bestFit="1" customWidth="1"/>
    <col min="6" max="6" width="10.7109375" bestFit="1" customWidth="1"/>
    <col min="8" max="8" width="10.7109375" bestFit="1" customWidth="1"/>
  </cols>
  <sheetData>
    <row r="1" spans="1:6" ht="19.5" thickBot="1" x14ac:dyDescent="0.35">
      <c r="A1" s="64" t="s">
        <v>45</v>
      </c>
      <c r="B1" s="65"/>
      <c r="C1" s="66"/>
      <c r="D1" s="12"/>
      <c r="E1" s="12"/>
      <c r="F1" s="5">
        <v>43725</v>
      </c>
    </row>
    <row r="3" spans="1:6" ht="15.75" x14ac:dyDescent="0.25">
      <c r="A3" s="6" t="s">
        <v>54</v>
      </c>
      <c r="B3" s="6" t="s">
        <v>3</v>
      </c>
      <c r="C3" s="6" t="s">
        <v>55</v>
      </c>
    </row>
    <row r="4" spans="1:6" x14ac:dyDescent="0.25">
      <c r="A4" t="s">
        <v>46</v>
      </c>
      <c r="B4" s="3">
        <v>0.2</v>
      </c>
      <c r="C4" s="5">
        <v>43769</v>
      </c>
    </row>
    <row r="5" spans="1:6" x14ac:dyDescent="0.25">
      <c r="A5" t="s">
        <v>47</v>
      </c>
      <c r="B5" s="3"/>
    </row>
    <row r="6" spans="1:6" x14ac:dyDescent="0.25">
      <c r="A6" t="s">
        <v>48</v>
      </c>
      <c r="B6" s="3">
        <v>1</v>
      </c>
      <c r="C6" s="5">
        <v>43741</v>
      </c>
    </row>
    <row r="7" spans="1:6" x14ac:dyDescent="0.25">
      <c r="B7" s="3"/>
    </row>
    <row r="8" spans="1:6" x14ac:dyDescent="0.25">
      <c r="A8" t="s">
        <v>49</v>
      </c>
      <c r="B8" s="3">
        <v>0.2</v>
      </c>
      <c r="C8" s="5">
        <v>43830</v>
      </c>
    </row>
    <row r="9" spans="1:6" x14ac:dyDescent="0.25">
      <c r="B9" s="3">
        <v>0.5</v>
      </c>
      <c r="C9" s="5">
        <v>44196</v>
      </c>
    </row>
    <row r="10" spans="1:6" x14ac:dyDescent="0.25">
      <c r="B10" s="3">
        <v>0.2</v>
      </c>
      <c r="C10" s="5">
        <v>44165</v>
      </c>
    </row>
    <row r="11" spans="1:6" x14ac:dyDescent="0.25">
      <c r="B11" s="3">
        <v>0.2</v>
      </c>
      <c r="C11" s="5">
        <v>43951</v>
      </c>
    </row>
    <row r="12" spans="1:6" x14ac:dyDescent="0.25">
      <c r="B12" s="3">
        <v>0.2</v>
      </c>
      <c r="C12" s="5">
        <v>43890</v>
      </c>
    </row>
    <row r="13" spans="1:6" x14ac:dyDescent="0.25">
      <c r="B13" s="3"/>
    </row>
    <row r="14" spans="1:6" x14ac:dyDescent="0.25">
      <c r="A14" t="s">
        <v>50</v>
      </c>
      <c r="B14" s="3">
        <v>0.25</v>
      </c>
      <c r="C14" s="5">
        <v>44043</v>
      </c>
    </row>
    <row r="15" spans="1:6" x14ac:dyDescent="0.25">
      <c r="B15" s="3"/>
    </row>
    <row r="16" spans="1:6" x14ac:dyDescent="0.25">
      <c r="A16" t="s">
        <v>51</v>
      </c>
      <c r="B16" s="3">
        <v>0.5</v>
      </c>
      <c r="C16" s="13" t="s">
        <v>52</v>
      </c>
    </row>
    <row r="17" spans="2:3" x14ac:dyDescent="0.25">
      <c r="B17" s="3">
        <v>0.5</v>
      </c>
      <c r="C17" s="13" t="s">
        <v>53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883304CC8034D91274A899733EE5C" ma:contentTypeVersion="4" ma:contentTypeDescription="Een nieuw document maken." ma:contentTypeScope="" ma:versionID="6b6a6234f7776b912fc39f823fd07bac">
  <xsd:schema xmlns:xsd="http://www.w3.org/2001/XMLSchema" xmlns:xs="http://www.w3.org/2001/XMLSchema" xmlns:p="http://schemas.microsoft.com/office/2006/metadata/properties" xmlns:ns2="19f10010-706f-417d-b0dc-bba959ab8c98" xmlns:ns3="0400c37c-15b7-4816-8345-9c62b994a8c2" targetNamespace="http://schemas.microsoft.com/office/2006/metadata/properties" ma:root="true" ma:fieldsID="c63e8d01c0d531515cfe4c4490c4f794" ns2:_="" ns3:_="">
    <xsd:import namespace="19f10010-706f-417d-b0dc-bba959ab8c98"/>
    <xsd:import namespace="0400c37c-15b7-4816-8345-9c62b994a8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10010-706f-417d-b0dc-bba959ab8c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0c37c-15b7-4816-8345-9c62b994a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44D63-3D43-4100-AE66-C1D7FE459E41}">
  <ds:schemaRefs>
    <ds:schemaRef ds:uri="http://purl.org/dc/terms/"/>
    <ds:schemaRef ds:uri="http://schemas.openxmlformats.org/package/2006/metadata/core-properties"/>
    <ds:schemaRef ds:uri="http://purl.org/dc/dcmitype/"/>
    <ds:schemaRef ds:uri="0400c37c-15b7-4816-8345-9c62b994a8c2"/>
    <ds:schemaRef ds:uri="http://purl.org/dc/elements/1.1/"/>
    <ds:schemaRef ds:uri="http://schemas.microsoft.com/office/2006/documentManagement/types"/>
    <ds:schemaRef ds:uri="19f10010-706f-417d-b0dc-bba959ab8c98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20A59A-975A-4B3A-BD12-DEEAFB344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D05ED9-AEE2-4B04-B120-C24830522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10010-706f-417d-b0dc-bba959ab8c98"/>
    <ds:schemaRef ds:uri="0400c37c-15b7-4816-8345-9c62b994a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In-Uit dienst</vt:lpstr>
      <vt:lpstr>Lijst tijdelijken</vt:lpstr>
      <vt:lpstr>Lijst anc</vt:lpstr>
      <vt:lpstr>Lijst leeft</vt:lpstr>
      <vt:lpstr>Absenteïsme</vt:lpstr>
      <vt:lpstr>Lijst 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Cools</dc:creator>
  <cp:lastModifiedBy>template</cp:lastModifiedBy>
  <dcterms:created xsi:type="dcterms:W3CDTF">2019-09-04T13:37:51Z</dcterms:created>
  <dcterms:modified xsi:type="dcterms:W3CDTF">2019-10-24T13:51:18Z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0x010100844883304CC8034D91274A899733EE5C</vt:lpwstr>
  </property>
</Properties>
</file>