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a\administratie ocmw\beleidsmedewerker\0_Algemeen\0_5_Projecten\2_Lopende_projecten\WZC_samenwerking\Marktverkenning_verzelfstandiging\"/>
    </mc:Choice>
  </mc:AlternateContent>
  <bookViews>
    <workbookView xWindow="0" yWindow="0" windowWidth="21600" windowHeight="9645" firstSheet="2" activeTab="6"/>
  </bookViews>
  <sheets>
    <sheet name="2.1. kost per geprest ligdagpri" sheetId="1" r:id="rId1"/>
    <sheet name="2.2.analyse doorrekeningen OCMW" sheetId="2" r:id="rId2"/>
    <sheet name="2.3. Onderhoudscontracten" sheetId="3" r:id="rId3"/>
    <sheet name="3.1. Afschrijvingen" sheetId="4" r:id="rId4"/>
    <sheet name="3.2. Financieringskosten" sheetId="5" r:id="rId5"/>
    <sheet name="3.3. Dubieuze debiteuren" sheetId="6" r:id="rId6"/>
    <sheet name="Cijfers WZC - resultaat op kasb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E28" i="1"/>
  <c r="I10" i="5"/>
  <c r="H10" i="5"/>
  <c r="G10" i="5"/>
  <c r="F10" i="5"/>
  <c r="E10" i="5"/>
  <c r="D10" i="5"/>
  <c r="C10" i="5"/>
  <c r="B10" i="5"/>
  <c r="J8" i="5"/>
  <c r="I8" i="5"/>
  <c r="H8" i="5"/>
  <c r="G8" i="5"/>
  <c r="F8" i="5"/>
  <c r="E8" i="5"/>
  <c r="D8" i="5"/>
  <c r="J10" i="5" s="1"/>
  <c r="C8" i="5"/>
  <c r="B8" i="5"/>
  <c r="K38" i="2" l="1"/>
  <c r="J38" i="2"/>
  <c r="K34" i="2"/>
  <c r="J34" i="2"/>
  <c r="K30" i="2"/>
  <c r="J30" i="2"/>
  <c r="K22" i="2"/>
  <c r="J22" i="2"/>
  <c r="K16" i="2"/>
  <c r="J16" i="2"/>
  <c r="K12" i="2"/>
  <c r="J12" i="2"/>
  <c r="K8" i="2"/>
  <c r="J8" i="2"/>
  <c r="E12" i="1"/>
  <c r="E13" i="1"/>
  <c r="E14" i="1"/>
  <c r="E15" i="1"/>
  <c r="E16" i="1"/>
  <c r="E17" i="1"/>
  <c r="E18" i="1"/>
  <c r="E19" i="1"/>
  <c r="E20" i="1"/>
  <c r="E21" i="1"/>
  <c r="C11" i="1"/>
  <c r="C25" i="1" l="1"/>
  <c r="C8" i="1" l="1"/>
  <c r="E8" i="1" s="1"/>
  <c r="E9" i="1"/>
  <c r="E5" i="1"/>
  <c r="E6" i="1"/>
  <c r="E7" i="1"/>
  <c r="E10" i="1"/>
  <c r="E11" i="1"/>
  <c r="E22" i="1"/>
  <c r="E23" i="1"/>
  <c r="E24" i="1"/>
  <c r="E25" i="1"/>
  <c r="E26" i="1"/>
  <c r="E27" i="1"/>
  <c r="E4" i="1"/>
</calcChain>
</file>

<file path=xl/comments1.xml><?xml version="1.0" encoding="utf-8"?>
<comments xmlns="http://schemas.openxmlformats.org/spreadsheetml/2006/main">
  <authors>
    <author>Inne Hermans</author>
    <author>Your User Name</author>
    <author>sderoubaix</author>
    <author>Cipal</author>
    <author>OCMW Hulshout</author>
  </authors>
  <commentList>
    <comment ref="AC7" authorId="0" shapeId="0">
      <text>
        <r>
          <rPr>
            <b/>
            <sz val="9"/>
            <color indexed="81"/>
            <rFont val="Tahoma"/>
            <family val="2"/>
          </rPr>
          <t>Inne Hermans:</t>
        </r>
        <r>
          <rPr>
            <sz val="9"/>
            <color indexed="81"/>
            <rFont val="Tahoma"/>
            <family val="2"/>
          </rPr>
          <t xml:space="preserve">
Toekenning A-attest, geldig tot 08/04/2026</t>
        </r>
      </text>
    </comment>
    <comment ref="F18" authorId="1" shape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Vorige centrale: Somati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Indienststelling door Vinçotte</t>
        </r>
      </text>
    </comment>
    <comment ref="A22" authorId="2" shapeId="0">
      <text>
        <r>
          <rPr>
            <b/>
            <sz val="8"/>
            <color indexed="81"/>
            <rFont val="Tahoma"/>
            <family val="2"/>
          </rPr>
          <t>sderoubaix:</t>
        </r>
        <r>
          <rPr>
            <sz val="8"/>
            <color indexed="81"/>
            <rFont val="Tahoma"/>
            <family val="2"/>
          </rPr>
          <t xml:space="preserve">
Besluit 8 12 2006 voor gebouwen
RO, ziekenhuis, kinderopvang zie KB
</t>
        </r>
      </text>
    </comment>
    <comment ref="A26" authorId="2" shapeId="0">
      <text>
        <r>
          <rPr>
            <b/>
            <sz val="8"/>
            <color indexed="81"/>
            <rFont val="Tahoma"/>
            <family val="2"/>
          </rPr>
          <t>sderoubaix:</t>
        </r>
        <r>
          <rPr>
            <sz val="8"/>
            <color indexed="81"/>
            <rFont val="Tahoma"/>
            <family val="2"/>
          </rPr>
          <t xml:space="preserve">
Besluit 8 12 2006 voor gebouwen
RO, ziekenhuis, kinderopvang zie KB
</t>
        </r>
      </text>
    </comment>
    <comment ref="A31" authorId="2" shapeId="0">
      <text>
        <r>
          <rPr>
            <b/>
            <sz val="8"/>
            <color indexed="81"/>
            <rFont val="Tahoma"/>
            <family val="2"/>
          </rPr>
          <t>sderoubaix:</t>
        </r>
        <r>
          <rPr>
            <sz val="8"/>
            <color indexed="81"/>
            <rFont val="Tahoma"/>
            <family val="2"/>
          </rPr>
          <t xml:space="preserve">
Vlaams Besluit 8 12 2006</t>
        </r>
      </text>
    </comment>
    <comment ref="X31" authorId="3" shapeId="0">
      <text>
        <r>
          <rPr>
            <b/>
            <sz val="9"/>
            <color indexed="81"/>
            <rFont val="Tahoma"/>
            <family val="2"/>
          </rPr>
          <t>Cipal:</t>
        </r>
        <r>
          <rPr>
            <sz val="9"/>
            <color indexed="81"/>
            <rFont val="Tahoma"/>
            <family val="2"/>
          </rPr>
          <t xml:space="preserve">
Opm. Weishaupt vorig keer meegeven.</t>
        </r>
      </text>
    </comment>
    <comment ref="G33" authorId="1" shapeId="0">
      <text>
        <r>
          <rPr>
            <b/>
            <sz val="8"/>
            <color indexed="81"/>
            <rFont val="Tahoma"/>
            <family val="2"/>
          </rPr>
          <t>controle:</t>
        </r>
        <r>
          <rPr>
            <sz val="8"/>
            <color indexed="81"/>
            <rFont val="Tahoma"/>
            <family val="2"/>
          </rPr>
          <t xml:space="preserve">
maandelijks en in de winter wekelijks</t>
        </r>
      </text>
    </comment>
    <comment ref="X39" authorId="0" shapeId="0">
      <text>
        <r>
          <rPr>
            <b/>
            <sz val="9"/>
            <color indexed="81"/>
            <rFont val="Tahoma"/>
            <family val="2"/>
          </rPr>
          <t>Inne Hermans:</t>
        </r>
        <r>
          <rPr>
            <sz val="9"/>
            <color indexed="81"/>
            <rFont val="Tahoma"/>
            <family val="2"/>
          </rPr>
          <t xml:space="preserve">
keuring van uitbreiding
</t>
        </r>
      </text>
    </comment>
    <comment ref="G47" authorId="1" shape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1/2 dag per jaar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Inne Hermans:</t>
        </r>
        <r>
          <rPr>
            <sz val="9"/>
            <color indexed="81"/>
            <rFont val="Tahoma"/>
            <family val="2"/>
          </rPr>
          <t xml:space="preserve">
Bellen voor afspraak:
013/ 55 17 01
0800/ 22 002
Eerst navragen of er nog zout nodig is.</t>
        </r>
      </text>
    </comment>
    <comment ref="W53" authorId="0" shapeId="0">
      <text>
        <r>
          <rPr>
            <b/>
            <sz val="9"/>
            <color indexed="81"/>
            <rFont val="Tahoma"/>
            <family val="2"/>
          </rPr>
          <t>Inne Hermans:</t>
        </r>
        <r>
          <rPr>
            <sz val="9"/>
            <color indexed="81"/>
            <rFont val="Tahoma"/>
            <family val="2"/>
          </rPr>
          <t xml:space="preserve">
Eerst navragen of er nog zout nodig is.</t>
        </r>
      </text>
    </comment>
    <comment ref="AA53" authorId="0" shapeId="0">
      <text>
        <r>
          <rPr>
            <b/>
            <sz val="9"/>
            <color indexed="81"/>
            <rFont val="Tahoma"/>
            <charset val="1"/>
          </rPr>
          <t>Inne Hermans:</t>
        </r>
        <r>
          <rPr>
            <sz val="9"/>
            <color indexed="81"/>
            <rFont val="Tahoma"/>
            <charset val="1"/>
          </rPr>
          <t xml:space="preserve">
Bellen voor afspraak:
013/ 55 17 01
0800/ 22 002
Eerst navragen of er nog zout nodig is.</t>
        </r>
      </text>
    </comment>
    <comment ref="AF53" authorId="0" shapeId="0">
      <text>
        <r>
          <rPr>
            <b/>
            <sz val="9"/>
            <color indexed="81"/>
            <rFont val="Tahoma"/>
            <charset val="1"/>
          </rPr>
          <t>Inne Hermans:</t>
        </r>
        <r>
          <rPr>
            <sz val="9"/>
            <color indexed="81"/>
            <rFont val="Tahoma"/>
            <charset val="1"/>
          </rPr>
          <t xml:space="preserve">
Inne Hermans:
Bellen voor afspraak:
013/ 55 17 01
0800/ 22 002
Eerst navragen of er nog zout nodig is.</t>
        </r>
      </text>
    </comment>
    <comment ref="F57" authorId="4" shapeId="0">
      <text>
        <r>
          <rPr>
            <b/>
            <sz val="8"/>
            <color indexed="81"/>
            <rFont val="Tahoma"/>
            <family val="2"/>
          </rPr>
          <t>OCMW Hulshout:</t>
        </r>
        <r>
          <rPr>
            <sz val="8"/>
            <color indexed="81"/>
            <rFont val="Tahoma"/>
            <family val="2"/>
          </rPr>
          <t xml:space="preserve">
Contract vanaf 01/01/2007 voor 1j., stilzwijgend verlengd max. 10j.</t>
        </r>
      </text>
    </comment>
  </commentList>
</comments>
</file>

<file path=xl/sharedStrings.xml><?xml version="1.0" encoding="utf-8"?>
<sst xmlns="http://schemas.openxmlformats.org/spreadsheetml/2006/main" count="911" uniqueCount="410">
  <si>
    <t>2. Analyse kost boekhouding - personeelsadministratie - ICT</t>
  </si>
  <si>
    <t>Voeding</t>
  </si>
  <si>
    <t>Rekening 2018</t>
  </si>
  <si>
    <t>kost per ligdag</t>
  </si>
  <si>
    <t>2.1.2</t>
  </si>
  <si>
    <t>2.1.3</t>
  </si>
  <si>
    <t>2.1.4</t>
  </si>
  <si>
    <t>2.1.5</t>
  </si>
  <si>
    <t>2.1.1</t>
  </si>
  <si>
    <t>2.1.6</t>
  </si>
  <si>
    <t>2.1.7</t>
  </si>
  <si>
    <t>2.1.8</t>
  </si>
  <si>
    <t>2.1.9</t>
  </si>
  <si>
    <t>2.1.10</t>
  </si>
  <si>
    <t>2.1.11</t>
  </si>
  <si>
    <t>Technische dienst</t>
  </si>
  <si>
    <t>Groendienst</t>
  </si>
  <si>
    <t>Afval</t>
  </si>
  <si>
    <t>Medische verbruiksgoederen</t>
  </si>
  <si>
    <t>Verzekeringen</t>
  </si>
  <si>
    <t>Arbeidsgeneeskunde</t>
  </si>
  <si>
    <t>Vorming</t>
  </si>
  <si>
    <t>ICT</t>
  </si>
  <si>
    <t>Externe diensten</t>
  </si>
  <si>
    <t>Keuken</t>
  </si>
  <si>
    <t>RIZIV ligdagen 2018</t>
  </si>
  <si>
    <t>Incontinentiemateriaal</t>
  </si>
  <si>
    <t>Andere</t>
  </si>
  <si>
    <t>Brandverzekering</t>
  </si>
  <si>
    <t>Verzekering aparatuur</t>
  </si>
  <si>
    <t>Verzekering dienstverplaatsingen</t>
  </si>
  <si>
    <t>Verzekering Burgerlijke aansprakelijkheid</t>
  </si>
  <si>
    <t>Verzekering BA en lich ong diverse acti - vrijwilligers en activiteiten</t>
  </si>
  <si>
    <t>Objectieve burgerlijke aansprakelijkheid (brand &amp; ontploffing)</t>
  </si>
  <si>
    <t>Verzekering tegen diefstal cash geld</t>
  </si>
  <si>
    <t>Verzekering arbeidsongevallen</t>
  </si>
  <si>
    <t>Hospitalisatieverzekering vastbenoemd personeel</t>
  </si>
  <si>
    <t>Hospitalisatieverzekering contractueel personeel</t>
  </si>
  <si>
    <t>2.1. Kost per gepresteerde Riziv ligdag op basis van rekeningen 2018</t>
  </si>
  <si>
    <t>2.2. Analyse doorrekeningen vanuit OCMW</t>
  </si>
  <si>
    <t>2.2.1. Personeelskosten</t>
  </si>
  <si>
    <t>Overheadpersoneel</t>
  </si>
  <si>
    <t>% tewerkstelling voor het woonzorgcentrum:</t>
  </si>
  <si>
    <t>3,8/38</t>
  </si>
  <si>
    <t>7,6/38</t>
  </si>
  <si>
    <t>19/38</t>
  </si>
  <si>
    <t>reeds interne facturatie OCMW-&gt; TN</t>
  </si>
  <si>
    <t>0,5/38</t>
  </si>
  <si>
    <t>1,5/38</t>
  </si>
  <si>
    <t>+ technische dienst op afroep voor grotere projecten</t>
  </si>
  <si>
    <t>2.2.2. Licentiekosten</t>
  </si>
  <si>
    <t>2.3. Onderhoudscontracten</t>
  </si>
  <si>
    <t>naam</t>
  </si>
  <si>
    <t>voornaam</t>
  </si>
  <si>
    <t>omschrijving hoedanigheid</t>
  </si>
  <si>
    <t>graad</t>
  </si>
  <si>
    <t>prestatiebreuk</t>
  </si>
  <si>
    <t>totaal brutoloonkost</t>
  </si>
  <si>
    <t>snetto</t>
  </si>
  <si>
    <t>subsidies</t>
  </si>
  <si>
    <t>WZC</t>
  </si>
  <si>
    <t>Tijdelijken en contractuelen</t>
  </si>
  <si>
    <t>Beleidsmedewerker</t>
  </si>
  <si>
    <t>Administratief assistent</t>
  </si>
  <si>
    <t>Vastbenoemden</t>
  </si>
  <si>
    <t>OCMW-Ontvanger kl.2/15 j.</t>
  </si>
  <si>
    <t>sociale maribel</t>
  </si>
  <si>
    <t>Financieel Directeur</t>
  </si>
  <si>
    <t>OCMW-Secretaris kl.2/15 j</t>
  </si>
  <si>
    <t>Algemeen Directeur</t>
  </si>
  <si>
    <t>Onderhoudswerkman/vrouw</t>
  </si>
  <si>
    <t xml:space="preserve"> </t>
  </si>
  <si>
    <t>Boekhouder</t>
  </si>
  <si>
    <t>Technisch assistent(e)</t>
  </si>
  <si>
    <t>Kost WZC bruto</t>
  </si>
  <si>
    <t>Kost WZC netto</t>
  </si>
  <si>
    <t>/</t>
  </si>
  <si>
    <t>Belfius - Financiële schulden ten laste van het bestuur</t>
  </si>
  <si>
    <t>A. Financiële schulden op 1 januari</t>
  </si>
  <si>
    <t>B. Nieuwe leningen</t>
  </si>
  <si>
    <t>C. Periodieke aflossingen</t>
  </si>
  <si>
    <t>D. Niet-periodieke aflossingen</t>
  </si>
  <si>
    <t>E. Financiële schulden op 31 december (A+B-C-D)</t>
  </si>
  <si>
    <t>F. Intresten</t>
  </si>
  <si>
    <t>G. Periodieke leningslasten (C+F)</t>
  </si>
  <si>
    <t>ARK</t>
  </si>
  <si>
    <t>Omschrijving</t>
  </si>
  <si>
    <t>aantal jaren afschrijven</t>
  </si>
  <si>
    <t>Verwervingsjaar</t>
  </si>
  <si>
    <t>Aanschaffingswaarde</t>
  </si>
  <si>
    <t>Afgeschreven</t>
  </si>
  <si>
    <t>Jaarlijkse afschrijving</t>
  </si>
  <si>
    <t>Boekwaarde</t>
  </si>
  <si>
    <t>22900000</t>
  </si>
  <si>
    <t>Bouwgrond WZC</t>
  </si>
  <si>
    <t>23500000</t>
  </si>
  <si>
    <t>Duo standtafel en benodigdheden</t>
  </si>
  <si>
    <t>Bedden/eettabletten</t>
  </si>
  <si>
    <t>verzorgingswagens groen</t>
  </si>
  <si>
    <t>Rolstoelen</t>
  </si>
  <si>
    <t>Rollators</t>
  </si>
  <si>
    <t>verzorgingswagen</t>
  </si>
  <si>
    <t>Toiletlift</t>
  </si>
  <si>
    <t>Tillift</t>
  </si>
  <si>
    <t>Medicatiekar</t>
  </si>
  <si>
    <t>Active Passive Train A900938</t>
  </si>
  <si>
    <t>Douchestoel Carino A9002832</t>
  </si>
  <si>
    <t>Passieve tillift met maxi move A9002850</t>
  </si>
  <si>
    <t>Motomed Vivia Light</t>
  </si>
  <si>
    <t>Motorisch aangedreven zitfiets</t>
  </si>
  <si>
    <t>Alternatings</t>
  </si>
  <si>
    <t>AED-toestel</t>
  </si>
  <si>
    <t>23501000</t>
  </si>
  <si>
    <t>vogelverblijf</t>
  </si>
  <si>
    <t>carports en fietsenstalling</t>
  </si>
  <si>
    <t>werktuigen</t>
  </si>
  <si>
    <t>reinigingsmachines</t>
  </si>
  <si>
    <t>projectiescherm</t>
  </si>
  <si>
    <t>wasbak en droger</t>
  </si>
  <si>
    <t>hifi/installatie &amp; camera</t>
  </si>
  <si>
    <t>Valschaar &amp; horren</t>
  </si>
  <si>
    <t>Schuilplaats dieren</t>
  </si>
  <si>
    <t>Monodisc duospeed</t>
  </si>
  <si>
    <t>kookketel</t>
  </si>
  <si>
    <t>veegborstel machine</t>
  </si>
  <si>
    <t>matrassen</t>
  </si>
  <si>
    <t>waterverzachter</t>
  </si>
  <si>
    <t>10 matrassen</t>
  </si>
  <si>
    <t>aankoop koelkast</t>
  </si>
  <si>
    <t>actieve tillift SARA 3000 P0146602</t>
  </si>
  <si>
    <t>Aankoop afwasmachine</t>
  </si>
  <si>
    <t>Beloproepsysteem</t>
  </si>
  <si>
    <t>Actieve tillift SARA 3000 P0186629</t>
  </si>
  <si>
    <t>Brandcentrale en detectoren</t>
  </si>
  <si>
    <t>3 elektrische hoog-laag baden met opties en badliftstoelen met opties zoals gegund volgens aangepaste offerte 28/08/2014</t>
  </si>
  <si>
    <t>CMS upgrade Geracc / Gernis</t>
  </si>
  <si>
    <t>Digitale televisie - omschakeling WZC Ter Nethe</t>
  </si>
  <si>
    <t>Nieuw poetssysteem</t>
  </si>
  <si>
    <t>Schrobzuigmachine Alpeios</t>
  </si>
  <si>
    <t>Tovertafel</t>
  </si>
  <si>
    <t>Broodbuffetwagens</t>
  </si>
  <si>
    <t>24002000</t>
  </si>
  <si>
    <t>Tijdsregistratie GET Primetime en Primeplan</t>
  </si>
  <si>
    <t>24502000</t>
  </si>
  <si>
    <t>2450000</t>
  </si>
  <si>
    <t>kasten en banksokkels</t>
  </si>
  <si>
    <t>24500000</t>
  </si>
  <si>
    <t>Meubilair</t>
  </si>
  <si>
    <t>Hoge zetels en voetbankjes</t>
  </si>
  <si>
    <t>klaptafels</t>
  </si>
  <si>
    <t>bureau en ladenblok</t>
  </si>
  <si>
    <t>hoekopstelling</t>
  </si>
  <si>
    <t>hoge kasten kine</t>
  </si>
  <si>
    <t>hoge kasten ergo</t>
  </si>
  <si>
    <t>toiletstoelen</t>
  </si>
  <si>
    <t>geriatrische zetels</t>
  </si>
  <si>
    <t>vakkenkast</t>
  </si>
  <si>
    <t>medicatiekar</t>
  </si>
  <si>
    <t>herinrichting apotheekkasten</t>
  </si>
  <si>
    <t>Aankoop relaxzetels</t>
  </si>
  <si>
    <t>Aankoop visco-elastische matrassen</t>
  </si>
  <si>
    <t>Tuinmeubilair voor cafetaria (aankoop met opbrengst vrijwilligersactiviteiten)</t>
  </si>
  <si>
    <t>Vervanging deurbordjes kamers TN</t>
  </si>
  <si>
    <t>24501000</t>
  </si>
  <si>
    <t>Kopieertoestel Canon IR Adv C3530i</t>
  </si>
  <si>
    <t xml:space="preserve"> Migratie cloud - gedeelte WZC</t>
  </si>
  <si>
    <t>Geracc</t>
  </si>
  <si>
    <t>Mercurius &amp; Olympus BBC</t>
  </si>
  <si>
    <t>Primetime &amp; primeplan - nieuwe tijdsregistratie en planningstool</t>
  </si>
  <si>
    <t>25300000</t>
  </si>
  <si>
    <t>WZC gebouw</t>
  </si>
  <si>
    <t>Renovatie gebouw woonzorgcentrum</t>
  </si>
  <si>
    <t>Ouderdomsbalans - oplijsting openstaande vorderingen</t>
  </si>
  <si>
    <t>JAAR</t>
  </si>
  <si>
    <t>BEDRAG</t>
  </si>
  <si>
    <t>H</t>
  </si>
  <si>
    <t>wat</t>
  </si>
  <si>
    <t>welk</t>
  </si>
  <si>
    <t>wie</t>
  </si>
  <si>
    <t>uitvoerder</t>
  </si>
  <si>
    <t>periodiciteit</t>
  </si>
  <si>
    <t>Firma</t>
  </si>
  <si>
    <t>Bevoegd persoon</t>
  </si>
  <si>
    <t>EDTC/ erkend controleur</t>
  </si>
  <si>
    <r>
      <t xml:space="preserve">2013
</t>
    </r>
    <r>
      <rPr>
        <b/>
        <sz val="8"/>
        <rFont val="Arial"/>
        <family val="2"/>
      </rPr>
      <t>jan-maart</t>
    </r>
  </si>
  <si>
    <r>
      <t xml:space="preserve">2013
</t>
    </r>
    <r>
      <rPr>
        <b/>
        <sz val="8"/>
        <rFont val="Arial"/>
        <family val="2"/>
      </rPr>
      <t>april-juni</t>
    </r>
  </si>
  <si>
    <r>
      <t xml:space="preserve">2013
</t>
    </r>
    <r>
      <rPr>
        <b/>
        <sz val="8"/>
        <rFont val="Arial"/>
        <family val="2"/>
      </rPr>
      <t>juli-sept</t>
    </r>
  </si>
  <si>
    <r>
      <t xml:space="preserve">2013
</t>
    </r>
    <r>
      <rPr>
        <b/>
        <sz val="8"/>
        <rFont val="Arial"/>
        <family val="2"/>
      </rPr>
      <t>okt-dec</t>
    </r>
  </si>
  <si>
    <r>
      <t xml:space="preserve">2014
</t>
    </r>
    <r>
      <rPr>
        <b/>
        <sz val="8"/>
        <rFont val="Arial"/>
        <family val="2"/>
      </rPr>
      <t>jan-maart</t>
    </r>
  </si>
  <si>
    <r>
      <t xml:space="preserve">2014
</t>
    </r>
    <r>
      <rPr>
        <b/>
        <sz val="8"/>
        <rFont val="Arial"/>
        <family val="2"/>
      </rPr>
      <t>april-juni</t>
    </r>
  </si>
  <si>
    <r>
      <t xml:space="preserve">2014
</t>
    </r>
    <r>
      <rPr>
        <b/>
        <sz val="8"/>
        <rFont val="Arial"/>
        <family val="2"/>
      </rPr>
      <t>juli-sept</t>
    </r>
  </si>
  <si>
    <r>
      <t xml:space="preserve">2014
</t>
    </r>
    <r>
      <rPr>
        <b/>
        <sz val="8"/>
        <rFont val="Arial"/>
        <family val="2"/>
      </rPr>
      <t>okt-dec</t>
    </r>
  </si>
  <si>
    <r>
      <t xml:space="preserve">2015
</t>
    </r>
    <r>
      <rPr>
        <b/>
        <sz val="8"/>
        <rFont val="Arial"/>
        <family val="2"/>
      </rPr>
      <t>jan-maart</t>
    </r>
  </si>
  <si>
    <r>
      <t xml:space="preserve">2015
</t>
    </r>
    <r>
      <rPr>
        <b/>
        <sz val="8"/>
        <rFont val="Arial"/>
        <family val="2"/>
      </rPr>
      <t>april-juni</t>
    </r>
  </si>
  <si>
    <r>
      <t xml:space="preserve">2015
</t>
    </r>
    <r>
      <rPr>
        <b/>
        <sz val="8"/>
        <rFont val="Arial"/>
        <family val="2"/>
      </rPr>
      <t>juli-sept</t>
    </r>
  </si>
  <si>
    <r>
      <t xml:space="preserve">2015
</t>
    </r>
    <r>
      <rPr>
        <b/>
        <sz val="8"/>
        <rFont val="Arial"/>
        <family val="2"/>
      </rPr>
      <t>okt-dec</t>
    </r>
  </si>
  <si>
    <r>
      <t xml:space="preserve">2016
</t>
    </r>
    <r>
      <rPr>
        <b/>
        <sz val="8"/>
        <rFont val="Arial"/>
        <family val="2"/>
      </rPr>
      <t>jan-maart</t>
    </r>
  </si>
  <si>
    <r>
      <t xml:space="preserve">2016
</t>
    </r>
    <r>
      <rPr>
        <b/>
        <sz val="8"/>
        <rFont val="Arial"/>
        <family val="2"/>
      </rPr>
      <t>april-juni</t>
    </r>
  </si>
  <si>
    <r>
      <t xml:space="preserve">2016
</t>
    </r>
    <r>
      <rPr>
        <b/>
        <sz val="8"/>
        <rFont val="Arial"/>
        <family val="2"/>
      </rPr>
      <t>juli-sept</t>
    </r>
  </si>
  <si>
    <r>
      <t xml:space="preserve">2016
</t>
    </r>
    <r>
      <rPr>
        <b/>
        <sz val="8"/>
        <rFont val="Arial"/>
        <family val="2"/>
      </rPr>
      <t>okt-dec</t>
    </r>
  </si>
  <si>
    <r>
      <t xml:space="preserve">2017
</t>
    </r>
    <r>
      <rPr>
        <b/>
        <sz val="8"/>
        <rFont val="Arial"/>
        <family val="2"/>
      </rPr>
      <t>jan-maart</t>
    </r>
  </si>
  <si>
    <r>
      <t xml:space="preserve">2017
</t>
    </r>
    <r>
      <rPr>
        <b/>
        <sz val="8"/>
        <rFont val="Arial"/>
        <family val="2"/>
      </rPr>
      <t>april-juni</t>
    </r>
  </si>
  <si>
    <r>
      <t xml:space="preserve">2017
</t>
    </r>
    <r>
      <rPr>
        <b/>
        <sz val="8"/>
        <rFont val="Arial"/>
        <family val="2"/>
      </rPr>
      <t>juli-sept</t>
    </r>
  </si>
  <si>
    <r>
      <t xml:space="preserve">2017
</t>
    </r>
    <r>
      <rPr>
        <b/>
        <sz val="8"/>
        <rFont val="Arial"/>
        <family val="2"/>
      </rPr>
      <t>okt-dec</t>
    </r>
  </si>
  <si>
    <r>
      <t xml:space="preserve">2018
</t>
    </r>
    <r>
      <rPr>
        <b/>
        <sz val="8"/>
        <rFont val="Arial"/>
        <family val="2"/>
      </rPr>
      <t>jan-maart</t>
    </r>
  </si>
  <si>
    <r>
      <t xml:space="preserve">2018
</t>
    </r>
    <r>
      <rPr>
        <b/>
        <sz val="8"/>
        <rFont val="Arial"/>
        <family val="2"/>
      </rPr>
      <t>april-juni</t>
    </r>
  </si>
  <si>
    <r>
      <t xml:space="preserve">2018
</t>
    </r>
    <r>
      <rPr>
        <b/>
        <sz val="8"/>
        <rFont val="Arial"/>
        <family val="2"/>
      </rPr>
      <t>juli-sept</t>
    </r>
  </si>
  <si>
    <r>
      <t xml:space="preserve">2018
</t>
    </r>
    <r>
      <rPr>
        <b/>
        <sz val="8"/>
        <rFont val="Arial"/>
        <family val="2"/>
      </rPr>
      <t>okt-dec</t>
    </r>
  </si>
  <si>
    <r>
      <t xml:space="preserve">2019
</t>
    </r>
    <r>
      <rPr>
        <b/>
        <sz val="8"/>
        <rFont val="Arial"/>
        <family val="2"/>
      </rPr>
      <t>jan-maart</t>
    </r>
  </si>
  <si>
    <r>
      <t xml:space="preserve">2019
</t>
    </r>
    <r>
      <rPr>
        <b/>
        <sz val="8"/>
        <rFont val="Arial"/>
        <family val="2"/>
      </rPr>
      <t>april-juni</t>
    </r>
  </si>
  <si>
    <r>
      <t xml:space="preserve">2019
</t>
    </r>
    <r>
      <rPr>
        <b/>
        <sz val="8"/>
        <rFont val="Arial"/>
        <family val="2"/>
      </rPr>
      <t>juli-sept</t>
    </r>
  </si>
  <si>
    <r>
      <t xml:space="preserve">2019
</t>
    </r>
    <r>
      <rPr>
        <b/>
        <sz val="8"/>
        <rFont val="Arial"/>
        <family val="2"/>
      </rPr>
      <t>okt-dec</t>
    </r>
  </si>
  <si>
    <r>
      <t xml:space="preserve">2020
</t>
    </r>
    <r>
      <rPr>
        <b/>
        <sz val="8"/>
        <rFont val="Arial"/>
        <family val="2"/>
      </rPr>
      <t>jan-maart</t>
    </r>
  </si>
  <si>
    <r>
      <t xml:space="preserve">2020
</t>
    </r>
    <r>
      <rPr>
        <b/>
        <sz val="8"/>
        <rFont val="Arial"/>
        <family val="2"/>
      </rPr>
      <t>april-juni</t>
    </r>
  </si>
  <si>
    <r>
      <t xml:space="preserve">2020
</t>
    </r>
    <r>
      <rPr>
        <b/>
        <sz val="8"/>
        <rFont val="Arial"/>
        <family val="2"/>
      </rPr>
      <t>juli-sept</t>
    </r>
  </si>
  <si>
    <r>
      <t xml:space="preserve">2020
</t>
    </r>
    <r>
      <rPr>
        <b/>
        <sz val="8"/>
        <rFont val="Arial"/>
        <family val="2"/>
      </rPr>
      <t>okt-dec</t>
    </r>
  </si>
  <si>
    <r>
      <t xml:space="preserve">2021
</t>
    </r>
    <r>
      <rPr>
        <b/>
        <sz val="8"/>
        <rFont val="Arial"/>
        <family val="2"/>
      </rPr>
      <t>jan-maart</t>
    </r>
  </si>
  <si>
    <r>
      <t xml:space="preserve">2021
</t>
    </r>
    <r>
      <rPr>
        <b/>
        <sz val="8"/>
        <rFont val="Arial"/>
        <family val="2"/>
      </rPr>
      <t>april-juni</t>
    </r>
  </si>
  <si>
    <r>
      <t xml:space="preserve">2021
</t>
    </r>
    <r>
      <rPr>
        <b/>
        <sz val="8"/>
        <rFont val="Arial"/>
        <family val="2"/>
      </rPr>
      <t>juli-sept</t>
    </r>
  </si>
  <si>
    <r>
      <t xml:space="preserve">2021
</t>
    </r>
    <r>
      <rPr>
        <b/>
        <sz val="8"/>
        <rFont val="Arial"/>
        <family val="2"/>
      </rPr>
      <t>okt-dec</t>
    </r>
  </si>
  <si>
    <r>
      <t xml:space="preserve">2022
</t>
    </r>
    <r>
      <rPr>
        <b/>
        <sz val="8"/>
        <rFont val="Arial"/>
        <family val="2"/>
      </rPr>
      <t>jan-maart</t>
    </r>
  </si>
  <si>
    <r>
      <t xml:space="preserve">2022
</t>
    </r>
    <r>
      <rPr>
        <b/>
        <sz val="8"/>
        <rFont val="Arial"/>
        <family val="2"/>
      </rPr>
      <t>april-juni</t>
    </r>
  </si>
  <si>
    <r>
      <t xml:space="preserve">2022
</t>
    </r>
    <r>
      <rPr>
        <b/>
        <sz val="8"/>
        <rFont val="Arial"/>
        <family val="2"/>
      </rPr>
      <t>juli-sept</t>
    </r>
  </si>
  <si>
    <t>Brandweerverslag</t>
  </si>
  <si>
    <t>voor erkenning of inspectie</t>
  </si>
  <si>
    <t>x</t>
  </si>
  <si>
    <t>Brandweer</t>
  </si>
  <si>
    <t>1j</t>
  </si>
  <si>
    <t>Brandblusser</t>
  </si>
  <si>
    <t>onderhoud</t>
  </si>
  <si>
    <t>Sicli</t>
  </si>
  <si>
    <t>visuele controle</t>
  </si>
  <si>
    <t>technische dienst</t>
  </si>
  <si>
    <t>continu</t>
  </si>
  <si>
    <t>Muurhaspels en muurhydranten</t>
  </si>
  <si>
    <t>1j.</t>
  </si>
  <si>
    <t>Buitenhydranten (boven- of ondergronds) - op eigen terrein</t>
  </si>
  <si>
    <t>3j.</t>
  </si>
  <si>
    <t>Autonome rookmelders</t>
  </si>
  <si>
    <t>controle</t>
  </si>
  <si>
    <t>1m</t>
  </si>
  <si>
    <t>Branddetectiecentrale</t>
  </si>
  <si>
    <t>Ardovlam</t>
  </si>
  <si>
    <t>visuele controle (logboek)</t>
  </si>
  <si>
    <t>var.</t>
  </si>
  <si>
    <t>keuring</t>
  </si>
  <si>
    <t>ATK</t>
  </si>
  <si>
    <t>Gasdetectiecentrale</t>
  </si>
  <si>
    <t>visuele controle met logboek</t>
  </si>
  <si>
    <t>3m.</t>
  </si>
  <si>
    <t>Aardgasinstallatie</t>
  </si>
  <si>
    <t>?</t>
  </si>
  <si>
    <t>(brain marie, braadpan, fornuis)</t>
  </si>
  <si>
    <t>5j.</t>
  </si>
  <si>
    <t>dichtheidsproef</t>
  </si>
  <si>
    <t>Verwarmingsinstallatie</t>
  </si>
  <si>
    <t xml:space="preserve">onderhoud </t>
  </si>
  <si>
    <t>Ketelservice</t>
  </si>
  <si>
    <t>(Weishaupt branders)</t>
  </si>
  <si>
    <t xml:space="preserve">controle  </t>
  </si>
  <si>
    <t>NVT</t>
  </si>
  <si>
    <t>schoorsteen reinigen</t>
  </si>
  <si>
    <t>2j.</t>
  </si>
  <si>
    <t>verwarmings-audit</t>
  </si>
  <si>
    <t>variabel</t>
  </si>
  <si>
    <t>5j</t>
  </si>
  <si>
    <t>Compartimentering, branddeuren en evacuatiewegen</t>
  </si>
  <si>
    <t>04/01/2016
29/03/2016</t>
  </si>
  <si>
    <t>Elektrische laagspanning</t>
  </si>
  <si>
    <t>BA4-toekenning</t>
  </si>
  <si>
    <t>Opfrissing instr.</t>
  </si>
  <si>
    <t>Noodverlichting</t>
  </si>
  <si>
    <t>controle met logboek</t>
  </si>
  <si>
    <t>10/042015
04/06/2015</t>
  </si>
  <si>
    <t>vervanging batterijen</t>
  </si>
  <si>
    <t>OK</t>
  </si>
  <si>
    <t>niet preventief</t>
  </si>
  <si>
    <t>Ladders</t>
  </si>
  <si>
    <t>Televic</t>
  </si>
  <si>
    <t>Keukenventilatie (dampkap)</t>
  </si>
  <si>
    <t>ISS</t>
  </si>
  <si>
    <t>Vaatwasmachine</t>
  </si>
  <si>
    <t>Sabemaf</t>
  </si>
  <si>
    <t>08/112016</t>
  </si>
  <si>
    <t>Waterverzachter</t>
  </si>
  <si>
    <t>Aquacare</t>
  </si>
  <si>
    <t>Schoonmaakmachines</t>
  </si>
  <si>
    <t>Alpheios</t>
  </si>
  <si>
    <t>Automatische deur</t>
  </si>
  <si>
    <t>Besam / 
Assa Abloy</t>
  </si>
  <si>
    <t>≤6m</t>
  </si>
  <si>
    <t>Tormax</t>
  </si>
  <si>
    <t>Baden</t>
  </si>
  <si>
    <t>ArjoHuntleigh</t>
  </si>
  <si>
    <t>Tilliften (actieve en passieve)</t>
  </si>
  <si>
    <t>Tijdsregistratie</t>
  </si>
  <si>
    <t>Captor-Kronos</t>
  </si>
  <si>
    <t>Telefooncentrale</t>
  </si>
  <si>
    <t>Nextel</t>
  </si>
  <si>
    <t>Informatica</t>
  </si>
  <si>
    <t>Cipal</t>
  </si>
  <si>
    <t>EPC Certificaat</t>
  </si>
  <si>
    <t>voor erkenning</t>
  </si>
  <si>
    <t>10j.</t>
  </si>
  <si>
    <t>AED</t>
  </si>
  <si>
    <t>Defibrion</t>
  </si>
  <si>
    <t>I</t>
  </si>
  <si>
    <t>S</t>
  </si>
  <si>
    <t>T</t>
  </si>
  <si>
    <t>VDS</t>
  </si>
  <si>
    <t>VDE</t>
  </si>
  <si>
    <t>A</t>
  </si>
  <si>
    <t>V</t>
  </si>
  <si>
    <t>W</t>
  </si>
  <si>
    <t>Y</t>
  </si>
  <si>
    <t>B</t>
  </si>
  <si>
    <t>DW</t>
  </si>
  <si>
    <t>M</t>
  </si>
  <si>
    <t>Alles reeds geboekt per kostenplaats</t>
  </si>
  <si>
    <t>Interim</t>
  </si>
  <si>
    <t>Preventie adviseur (IOK)</t>
  </si>
  <si>
    <t>KASBASIS</t>
  </si>
  <si>
    <t>RESULTAAT OP KASBASIS</t>
  </si>
  <si>
    <t>EXPLOITATIEBUDGET</t>
  </si>
  <si>
    <t>I. UITGAVEN</t>
  </si>
  <si>
    <t>I.A. Operationele uitgaven</t>
  </si>
  <si>
    <t>I.A.1 Goederen en diensten</t>
  </si>
  <si>
    <t>Goederen en diensten</t>
  </si>
  <si>
    <t>I.A.2. Bezoldigingen, sociale lasten en pensioenen</t>
  </si>
  <si>
    <t>Bezoldigingen, sociale lasten en pensioenen</t>
  </si>
  <si>
    <t>I.A.3. Specifieke kosten sociale dienst OCMW</t>
  </si>
  <si>
    <t>Specifieke kosten sociale dienst OCMW</t>
  </si>
  <si>
    <t>I.A.4. Toegestane werkingssubsidies</t>
  </si>
  <si>
    <t>Toegestane werkingssubsidies</t>
  </si>
  <si>
    <t>I.A.5. Andere operationele uitgaven</t>
  </si>
  <si>
    <t>Andere operationele uitgaven</t>
  </si>
  <si>
    <t>I.B. Financiële uitgaven</t>
  </si>
  <si>
    <t>Financiële uitgaven</t>
  </si>
  <si>
    <t>I.C. Rechthebbenden uit het overschot van het boekjaar</t>
  </si>
  <si>
    <t>Rechthebbenden uit het overschot van het boekjaar</t>
  </si>
  <si>
    <t>II. ONTVANGSTEN</t>
  </si>
  <si>
    <t>II.A Operationele ontvangsten</t>
  </si>
  <si>
    <t>II.A.1. Ontvangsten uit de werking</t>
  </si>
  <si>
    <t>Ontvangsten uit de werking</t>
  </si>
  <si>
    <t>II.A.2. Fiscale ontvangsten en boetes</t>
  </si>
  <si>
    <t>II.A.2.a. Aanvullende belastingen</t>
  </si>
  <si>
    <t>Aanvullende belastingen</t>
  </si>
  <si>
    <t>II.A.2.b. Andere belastingen</t>
  </si>
  <si>
    <t>Andere belastingen</t>
  </si>
  <si>
    <t>II.A.3. Werkingssubsidies</t>
  </si>
  <si>
    <t>II.A.3.a. Algemene werkingssubsidies</t>
  </si>
  <si>
    <t>Algemene werkingssubsidies</t>
  </si>
  <si>
    <t>II.A.3.b. Specifieke werkingssubsidies</t>
  </si>
  <si>
    <t>Specifieke werkingssubsidies</t>
  </si>
  <si>
    <t>II.A.4. Recuperatie van specifieke kosten sociale dienst OCMW</t>
  </si>
  <si>
    <t>Recuperatie specifieke kosten sociale dienst ocmw</t>
  </si>
  <si>
    <t>II.A.5. Andere operationele ontvangsten</t>
  </si>
  <si>
    <t>Andere operationele ontvangsten</t>
  </si>
  <si>
    <t>II.B. Financiële ontvangsten</t>
  </si>
  <si>
    <t>Financiële ontvangsten</t>
  </si>
  <si>
    <t>II.C. Tussenkomst van derden in het tekort van het boekjaar</t>
  </si>
  <si>
    <t>Tussenkomst door derden in het tekort van het boekjaar</t>
  </si>
  <si>
    <t>INVESTERINGSBUDGET</t>
  </si>
  <si>
    <t>I.A. Investeringsuitgaven</t>
  </si>
  <si>
    <t>Investeringsuitgaven</t>
  </si>
  <si>
    <t>I.B. Toegestane investeringssubsidies</t>
  </si>
  <si>
    <t>Toegestane investeringssubsidies</t>
  </si>
  <si>
    <t>II.A. Investeringsontvangsten</t>
  </si>
  <si>
    <t>Investeringsontvangsten</t>
  </si>
  <si>
    <t>II.B. Investeringssubsidies</t>
  </si>
  <si>
    <t>Investeringssubsidies</t>
  </si>
  <si>
    <t>LIQUIDITEITENBUDGET</t>
  </si>
  <si>
    <t>I.A. Aflossing financiële schulden</t>
  </si>
  <si>
    <t>I.A.1. Periodieke aflossing</t>
  </si>
  <si>
    <t>Periodieke aflossingen</t>
  </si>
  <si>
    <t>I.A.2. Niet-periodieke aflossing</t>
  </si>
  <si>
    <t>Niet-periodieke aflossingen</t>
  </si>
  <si>
    <t>I.B. Toegestane leningen</t>
  </si>
  <si>
    <t>Toegestane leningen</t>
  </si>
  <si>
    <t>I.C. Overige transacties</t>
  </si>
  <si>
    <t>Overige transacties (uitgaven)</t>
  </si>
  <si>
    <t>II.A. Op te nemen leningen en leasings</t>
  </si>
  <si>
    <t>Op te nemen leningen en leasings</t>
  </si>
  <si>
    <t>II.B. Terugvordering van aflossing van financiële schulden</t>
  </si>
  <si>
    <t>II.B.1. Periodieke terugvorderingen</t>
  </si>
  <si>
    <t>Periodieke terugvordering</t>
  </si>
  <si>
    <t>II.B.2. Niet-periodieke terugvorderingen</t>
  </si>
  <si>
    <t>Niet-periodieke teruvordering</t>
  </si>
  <si>
    <t>II.C. Overige transacties</t>
  </si>
  <si>
    <t>Overige transacties (ontvangsten)</t>
  </si>
  <si>
    <t>BUDGETTAIRE RESULTAAT BOEKJAAR</t>
  </si>
  <si>
    <t>GECUMULEERDE BUDGETTAIRE RESULTAAT VORIG BOEKJAAR</t>
  </si>
  <si>
    <t>GECUMULEERDE BUDGETTAIRE RESULTAAT</t>
  </si>
  <si>
    <t>BESTEMDE GELDEN</t>
  </si>
  <si>
    <t>Bestemde gelden</t>
  </si>
  <si>
    <t>RESULTAAT OP KASKBASIS</t>
  </si>
  <si>
    <t>AUTOFINANCIERINGSMARGE</t>
  </si>
  <si>
    <t>I. FINANCIEEL DRAAGVLAK</t>
  </si>
  <si>
    <t>I.A. Exploitatieontvangsten</t>
  </si>
  <si>
    <t>I.B. Exploitatie-uitgaven exclusief de nettokosten van schulden</t>
  </si>
  <si>
    <t>I.B.1. Exploitatie-uitgaven</t>
  </si>
  <si>
    <t>I.B.2. Nettokosten van de schulden</t>
  </si>
  <si>
    <t>II. NETTO PERIODIEKE LENINGSUITGAVEN</t>
  </si>
  <si>
    <t>II.A. Netto-aflossingen van schulden</t>
  </si>
  <si>
    <t>II.B. Nettokosten van schulden</t>
  </si>
  <si>
    <t>WZC Ter Nethe</t>
  </si>
  <si>
    <t>Rekening</t>
  </si>
  <si>
    <t>Budget</t>
  </si>
  <si>
    <t>Geconsolideerd incl doorrekeningen OCMW</t>
  </si>
  <si>
    <t>Stafmedewerker Ter Nethe mee opgenomen in 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</si>
</sst>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0"/>
    <numFmt numFmtId="165" formatCode="#,##0.00\ &quot;€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trike/>
      <sz val="8"/>
      <name val="Arial"/>
      <family val="2"/>
    </font>
    <font>
      <strike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  <family val="2"/>
    </font>
    <font>
      <sz val="10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4" fillId="0" borderId="0"/>
    <xf numFmtId="0" fontId="25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3" xfId="0" applyNumberFormat="1" applyBorder="1"/>
    <xf numFmtId="0" fontId="7" fillId="0" borderId="0" xfId="0" applyFont="1"/>
    <xf numFmtId="0" fontId="7" fillId="0" borderId="3" xfId="0" applyFont="1" applyBorder="1"/>
    <xf numFmtId="0" fontId="7" fillId="0" borderId="0" xfId="0" applyFont="1" applyBorder="1"/>
    <xf numFmtId="0" fontId="7" fillId="0" borderId="0" xfId="0" applyFont="1" applyFill="1" applyBorder="1"/>
    <xf numFmtId="4" fontId="0" fillId="0" borderId="3" xfId="0" applyNumberFormat="1" applyBorder="1"/>
    <xf numFmtId="4" fontId="0" fillId="0" borderId="0" xfId="0" applyNumberFormat="1" applyBorder="1"/>
    <xf numFmtId="4" fontId="0" fillId="0" borderId="4" xfId="0" applyNumberFormat="1" applyFill="1" applyBorder="1" applyAlignment="1"/>
    <xf numFmtId="4" fontId="0" fillId="0" borderId="0" xfId="0" applyNumberFormat="1" applyFill="1" applyBorder="1" applyAlignment="1"/>
    <xf numFmtId="4" fontId="0" fillId="0" borderId="3" xfId="0" applyNumberFormat="1" applyFill="1" applyBorder="1" applyAlignment="1"/>
    <xf numFmtId="0" fontId="8" fillId="0" borderId="0" xfId="0" applyFont="1"/>
    <xf numFmtId="0" fontId="9" fillId="0" borderId="5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left" indent="1"/>
    </xf>
    <xf numFmtId="4" fontId="11" fillId="0" borderId="8" xfId="0" applyNumberFormat="1" applyFont="1" applyBorder="1" applyAlignment="1">
      <alignment horizontal="right"/>
    </xf>
    <xf numFmtId="4" fontId="11" fillId="0" borderId="9" xfId="0" applyNumberFormat="1" applyFont="1" applyFill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0" fillId="0" borderId="7" xfId="0" applyBorder="1"/>
    <xf numFmtId="4" fontId="11" fillId="0" borderId="7" xfId="0" applyNumberFormat="1" applyFont="1" applyFill="1" applyBorder="1" applyAlignment="1">
      <alignment horizontal="right"/>
    </xf>
    <xf numFmtId="0" fontId="0" fillId="0" borderId="10" xfId="0" applyBorder="1"/>
    <xf numFmtId="0" fontId="9" fillId="0" borderId="11" xfId="0" applyFont="1" applyBorder="1" applyAlignment="1">
      <alignment horizontal="left" indent="1"/>
    </xf>
    <xf numFmtId="4" fontId="12" fillId="0" borderId="12" xfId="0" applyNumberFormat="1" applyFont="1" applyBorder="1" applyAlignment="1">
      <alignment horizontal="right"/>
    </xf>
    <xf numFmtId="4" fontId="12" fillId="0" borderId="13" xfId="0" applyNumberFormat="1" applyFont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left" indent="1"/>
    </xf>
    <xf numFmtId="4" fontId="11" fillId="0" borderId="14" xfId="0" applyNumberFormat="1" applyFont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4" fontId="11" fillId="0" borderId="6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left" indent="1"/>
    </xf>
    <xf numFmtId="4" fontId="12" fillId="0" borderId="14" xfId="0" applyNumberFormat="1" applyFont="1" applyBorder="1" applyAlignment="1">
      <alignment horizontal="right"/>
    </xf>
    <xf numFmtId="1" fontId="0" fillId="0" borderId="0" xfId="0" applyNumberFormat="1"/>
    <xf numFmtId="2" fontId="0" fillId="0" borderId="0" xfId="0" applyNumberForma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vertical="center"/>
    </xf>
    <xf numFmtId="14" fontId="15" fillId="5" borderId="1" xfId="0" applyNumberFormat="1" applyFont="1" applyFill="1" applyBorder="1" applyAlignment="1">
      <alignment vertical="center"/>
    </xf>
    <xf numFmtId="14" fontId="15" fillId="0" borderId="1" xfId="0" applyNumberFormat="1" applyFont="1" applyBorder="1" applyAlignment="1">
      <alignment vertical="center"/>
    </xf>
    <xf numFmtId="14" fontId="15" fillId="2" borderId="1" xfId="0" applyNumberFormat="1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14" fontId="15" fillId="2" borderId="1" xfId="0" applyNumberFormat="1" applyFont="1" applyFill="1" applyBorder="1" applyAlignment="1">
      <alignment horizontal="right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6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65" fontId="0" fillId="0" borderId="0" xfId="0" applyNumberFormat="1"/>
    <xf numFmtId="4" fontId="1" fillId="0" borderId="0" xfId="0" applyNumberFormat="1" applyFont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4" fillId="0" borderId="1" xfId="0" applyFont="1" applyBorder="1" applyAlignment="1">
      <alignment horizontal="center" vertical="center"/>
    </xf>
  </cellXfs>
  <cellStyles count="3">
    <cellStyle name="Normal 2" xfId="1"/>
    <cellStyle name="Normal 2 2 2" xfId="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24" sqref="I24"/>
    </sheetView>
  </sheetViews>
  <sheetFormatPr defaultRowHeight="15" x14ac:dyDescent="0.25"/>
  <cols>
    <col min="2" max="2" width="60.140625" bestFit="1" customWidth="1"/>
    <col min="3" max="3" width="14" customWidth="1"/>
    <col min="4" max="4" width="17.85546875" bestFit="1" customWidth="1"/>
    <col min="5" max="5" width="9.28515625" bestFit="1" customWidth="1"/>
    <col min="10" max="11" width="14.85546875" bestFit="1" customWidth="1"/>
    <col min="13" max="13" width="3.42578125" customWidth="1"/>
    <col min="14" max="14" width="3.140625" customWidth="1"/>
  </cols>
  <sheetData>
    <row r="1" spans="1:5" s="2" customFormat="1" ht="26.25" customHeight="1" x14ac:dyDescent="0.4">
      <c r="A1" s="6" t="s">
        <v>0</v>
      </c>
    </row>
    <row r="2" spans="1:5" s="2" customFormat="1" ht="18.75" x14ac:dyDescent="0.3">
      <c r="A2" s="7" t="s">
        <v>38</v>
      </c>
    </row>
    <row r="3" spans="1:5" s="1" customFormat="1" x14ac:dyDescent="0.25">
      <c r="C3" s="1" t="s">
        <v>2</v>
      </c>
      <c r="D3" s="1" t="s">
        <v>25</v>
      </c>
      <c r="E3" s="1" t="s">
        <v>3</v>
      </c>
    </row>
    <row r="4" spans="1:5" x14ac:dyDescent="0.25">
      <c r="A4" t="s">
        <v>8</v>
      </c>
      <c r="B4" t="s">
        <v>1</v>
      </c>
      <c r="C4" s="3">
        <v>0</v>
      </c>
      <c r="D4" s="3">
        <v>21213</v>
      </c>
      <c r="E4" s="3">
        <f t="shared" ref="E4:E28" si="0">C4/D4</f>
        <v>0</v>
      </c>
    </row>
    <row r="5" spans="1:5" x14ac:dyDescent="0.25">
      <c r="A5" t="s">
        <v>4</v>
      </c>
      <c r="B5" t="s">
        <v>15</v>
      </c>
      <c r="C5" s="3">
        <v>5319.46</v>
      </c>
      <c r="D5" s="3">
        <v>21213</v>
      </c>
      <c r="E5" s="3">
        <f t="shared" si="0"/>
        <v>0.25076415405647479</v>
      </c>
    </row>
    <row r="6" spans="1:5" x14ac:dyDescent="0.25">
      <c r="A6" t="s">
        <v>5</v>
      </c>
      <c r="B6" t="s">
        <v>16</v>
      </c>
      <c r="C6" s="3">
        <v>5470.02</v>
      </c>
      <c r="D6" s="3">
        <v>21213</v>
      </c>
      <c r="E6" s="3">
        <f t="shared" si="0"/>
        <v>0.25786168858718711</v>
      </c>
    </row>
    <row r="7" spans="1:5" x14ac:dyDescent="0.25">
      <c r="A7" t="s">
        <v>6</v>
      </c>
      <c r="B7" t="s">
        <v>17</v>
      </c>
      <c r="C7" s="3">
        <v>5883.27</v>
      </c>
      <c r="D7" s="3">
        <v>21213</v>
      </c>
      <c r="E7" s="3">
        <f t="shared" si="0"/>
        <v>0.27734266723235756</v>
      </c>
    </row>
    <row r="8" spans="1:5" x14ac:dyDescent="0.25">
      <c r="A8" t="s">
        <v>7</v>
      </c>
      <c r="B8" t="s">
        <v>18</v>
      </c>
      <c r="C8" s="3">
        <f>C9+C10</f>
        <v>25111.300000000003</v>
      </c>
      <c r="D8" s="3">
        <v>21213</v>
      </c>
      <c r="E8" s="3">
        <f t="shared" si="0"/>
        <v>1.1837693866968371</v>
      </c>
    </row>
    <row r="9" spans="1:5" s="4" customFormat="1" x14ac:dyDescent="0.25">
      <c r="B9" s="4" t="s">
        <v>26</v>
      </c>
      <c r="C9" s="5">
        <v>14781.78</v>
      </c>
      <c r="D9" s="5">
        <v>21213</v>
      </c>
      <c r="E9" s="5">
        <f t="shared" si="0"/>
        <v>0.69682647433177769</v>
      </c>
    </row>
    <row r="10" spans="1:5" s="4" customFormat="1" x14ac:dyDescent="0.25">
      <c r="B10" s="4" t="s">
        <v>27</v>
      </c>
      <c r="C10" s="5">
        <v>10329.52</v>
      </c>
      <c r="D10" s="5">
        <v>21213</v>
      </c>
      <c r="E10" s="5">
        <f t="shared" si="0"/>
        <v>0.48694291236505916</v>
      </c>
    </row>
    <row r="11" spans="1:5" x14ac:dyDescent="0.25">
      <c r="A11" t="s">
        <v>9</v>
      </c>
      <c r="B11" t="s">
        <v>19</v>
      </c>
      <c r="C11" s="3">
        <f>SUM(C12:C21)</f>
        <v>28335.98</v>
      </c>
      <c r="D11" s="3">
        <v>21213</v>
      </c>
      <c r="E11" s="3">
        <f t="shared" si="0"/>
        <v>1.3357837175317022</v>
      </c>
    </row>
    <row r="12" spans="1:5" s="4" customFormat="1" x14ac:dyDescent="0.25">
      <c r="B12" s="4" t="s">
        <v>28</v>
      </c>
      <c r="C12" s="5">
        <v>4163.8500000000004</v>
      </c>
      <c r="D12" s="5">
        <v>21213</v>
      </c>
      <c r="E12" s="5">
        <f t="shared" si="0"/>
        <v>0.19628765379719984</v>
      </c>
    </row>
    <row r="13" spans="1:5" s="4" customFormat="1" x14ac:dyDescent="0.25">
      <c r="B13" s="4" t="s">
        <v>29</v>
      </c>
      <c r="C13" s="5">
        <v>79.58</v>
      </c>
      <c r="D13" s="5">
        <v>21213</v>
      </c>
      <c r="E13" s="5">
        <f t="shared" si="0"/>
        <v>3.7514731532550792E-3</v>
      </c>
    </row>
    <row r="14" spans="1:5" s="4" customFormat="1" x14ac:dyDescent="0.25">
      <c r="B14" s="4" t="s">
        <v>30</v>
      </c>
      <c r="C14" s="5">
        <v>436.92</v>
      </c>
      <c r="D14" s="5">
        <v>21213</v>
      </c>
      <c r="E14" s="5">
        <f t="shared" si="0"/>
        <v>2.0596803846697782E-2</v>
      </c>
    </row>
    <row r="15" spans="1:5" s="4" customFormat="1" x14ac:dyDescent="0.25">
      <c r="B15" s="4" t="s">
        <v>31</v>
      </c>
      <c r="C15" s="5">
        <v>5509.1</v>
      </c>
      <c r="D15" s="5">
        <v>21213</v>
      </c>
      <c r="E15" s="5">
        <f t="shared" si="0"/>
        <v>0.25970395512185923</v>
      </c>
    </row>
    <row r="16" spans="1:5" s="4" customFormat="1" x14ac:dyDescent="0.25">
      <c r="B16" s="4" t="s">
        <v>32</v>
      </c>
      <c r="C16" s="5">
        <v>247.5</v>
      </c>
      <c r="D16" s="5">
        <v>21213</v>
      </c>
      <c r="E16" s="5">
        <f t="shared" si="0"/>
        <v>1.1667373780229105E-2</v>
      </c>
    </row>
    <row r="17" spans="1:5" s="4" customFormat="1" x14ac:dyDescent="0.25">
      <c r="B17" s="4" t="s">
        <v>33</v>
      </c>
      <c r="C17" s="5">
        <v>81.430000000000007</v>
      </c>
      <c r="D17" s="5">
        <v>21213</v>
      </c>
      <c r="E17" s="5">
        <f t="shared" si="0"/>
        <v>3.8386838259557824E-3</v>
      </c>
    </row>
    <row r="18" spans="1:5" s="4" customFormat="1" x14ac:dyDescent="0.25">
      <c r="B18" s="4" t="s">
        <v>34</v>
      </c>
      <c r="C18" s="5">
        <v>144.12</v>
      </c>
      <c r="D18" s="5">
        <v>21213</v>
      </c>
      <c r="E18" s="5">
        <f t="shared" si="0"/>
        <v>6.7939471079055298E-3</v>
      </c>
    </row>
    <row r="19" spans="1:5" s="4" customFormat="1" x14ac:dyDescent="0.25">
      <c r="B19" s="4" t="s">
        <v>35</v>
      </c>
      <c r="C19" s="5">
        <v>13085.89</v>
      </c>
      <c r="D19" s="5">
        <v>21213</v>
      </c>
      <c r="E19" s="5">
        <f t="shared" si="0"/>
        <v>0.61688068637156457</v>
      </c>
    </row>
    <row r="20" spans="1:5" s="4" customFormat="1" x14ac:dyDescent="0.25">
      <c r="B20" s="4" t="s">
        <v>36</v>
      </c>
      <c r="C20" s="5">
        <v>599.67999999999995</v>
      </c>
      <c r="D20" s="5">
        <v>21213</v>
      </c>
      <c r="E20" s="5">
        <f t="shared" si="0"/>
        <v>2.8269457408193088E-2</v>
      </c>
    </row>
    <row r="21" spans="1:5" s="4" customFormat="1" x14ac:dyDescent="0.25">
      <c r="B21" s="4" t="s">
        <v>37</v>
      </c>
      <c r="C21" s="5">
        <v>3987.91</v>
      </c>
      <c r="D21" s="5">
        <v>21213</v>
      </c>
      <c r="E21" s="5">
        <f t="shared" si="0"/>
        <v>0.18799368311884221</v>
      </c>
    </row>
    <row r="22" spans="1:5" x14ac:dyDescent="0.25">
      <c r="A22" t="s">
        <v>10</v>
      </c>
      <c r="B22" t="s">
        <v>20</v>
      </c>
      <c r="C22" s="3">
        <v>5911.23</v>
      </c>
      <c r="D22" s="3">
        <v>21213</v>
      </c>
      <c r="E22" s="3">
        <f t="shared" si="0"/>
        <v>0.27866072691274218</v>
      </c>
    </row>
    <row r="23" spans="1:5" x14ac:dyDescent="0.25">
      <c r="A23" t="s">
        <v>11</v>
      </c>
      <c r="B23" t="s">
        <v>21</v>
      </c>
      <c r="C23" s="3">
        <v>6237</v>
      </c>
      <c r="D23" s="3">
        <v>21213</v>
      </c>
      <c r="E23" s="3">
        <f t="shared" si="0"/>
        <v>0.29401781926177345</v>
      </c>
    </row>
    <row r="24" spans="1:5" x14ac:dyDescent="0.25">
      <c r="A24" t="s">
        <v>12</v>
      </c>
      <c r="B24" t="s">
        <v>22</v>
      </c>
      <c r="C24" s="3">
        <v>27694.61</v>
      </c>
      <c r="D24" s="3">
        <v>21213</v>
      </c>
      <c r="E24" s="3">
        <f t="shared" si="0"/>
        <v>1.3055489558289728</v>
      </c>
    </row>
    <row r="25" spans="1:5" x14ac:dyDescent="0.25">
      <c r="A25" t="s">
        <v>13</v>
      </c>
      <c r="B25" t="s">
        <v>23</v>
      </c>
      <c r="C25" s="3">
        <f>C27+C26</f>
        <v>312867.51999999996</v>
      </c>
      <c r="D25" s="3">
        <v>21213</v>
      </c>
      <c r="E25" s="3">
        <f t="shared" si="0"/>
        <v>14.748857775892139</v>
      </c>
    </row>
    <row r="26" spans="1:5" s="4" customFormat="1" x14ac:dyDescent="0.25">
      <c r="B26" s="4" t="s">
        <v>320</v>
      </c>
      <c r="C26" s="5">
        <f>2101.96+2101.96</f>
        <v>4203.92</v>
      </c>
      <c r="D26" s="5">
        <v>21213</v>
      </c>
      <c r="E26" s="5">
        <f t="shared" si="0"/>
        <v>0.19817658982699288</v>
      </c>
    </row>
    <row r="27" spans="1:5" s="4" customFormat="1" x14ac:dyDescent="0.25">
      <c r="B27" s="4" t="s">
        <v>24</v>
      </c>
      <c r="C27" s="5">
        <v>308663.59999999998</v>
      </c>
      <c r="D27" s="5">
        <v>21213</v>
      </c>
      <c r="E27" s="5">
        <f t="shared" si="0"/>
        <v>14.550681186065148</v>
      </c>
    </row>
    <row r="28" spans="1:5" x14ac:dyDescent="0.25">
      <c r="A28" t="s">
        <v>14</v>
      </c>
      <c r="B28" t="s">
        <v>319</v>
      </c>
      <c r="C28" s="3">
        <v>17917.39</v>
      </c>
      <c r="D28" s="5">
        <v>21213</v>
      </c>
      <c r="E28" s="5">
        <f t="shared" si="0"/>
        <v>0.84464196483288545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25" workbookViewId="0">
      <selection activeCell="Q24" sqref="Q24"/>
    </sheetView>
  </sheetViews>
  <sheetFormatPr defaultRowHeight="15" x14ac:dyDescent="0.25"/>
  <cols>
    <col min="14" max="14" width="5.42578125" customWidth="1"/>
    <col min="15" max="15" width="5.140625" customWidth="1"/>
  </cols>
  <sheetData>
    <row r="1" spans="1:15" ht="18.75" x14ac:dyDescent="0.3">
      <c r="A1" s="7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 t="s">
        <v>40</v>
      </c>
    </row>
    <row r="4" spans="1:15" x14ac:dyDescent="0.25">
      <c r="A4" s="2" t="s">
        <v>41</v>
      </c>
    </row>
    <row r="6" spans="1:15" x14ac:dyDescent="0.25">
      <c r="A6" t="s">
        <v>42</v>
      </c>
    </row>
    <row r="7" spans="1:15" ht="15.75" thickBot="1" x14ac:dyDescent="0.3">
      <c r="A7" s="12" t="s">
        <v>52</v>
      </c>
      <c r="B7" s="12" t="s">
        <v>53</v>
      </c>
      <c r="C7" s="12" t="s">
        <v>54</v>
      </c>
      <c r="D7" s="12" t="s">
        <v>55</v>
      </c>
      <c r="E7" s="12" t="s">
        <v>56</v>
      </c>
      <c r="F7" s="12" t="s">
        <v>57</v>
      </c>
      <c r="G7" s="12" t="s">
        <v>58</v>
      </c>
      <c r="H7" s="12" t="s">
        <v>59</v>
      </c>
      <c r="I7" s="12" t="s">
        <v>60</v>
      </c>
      <c r="J7" s="12" t="s">
        <v>74</v>
      </c>
      <c r="K7" s="12" t="s">
        <v>75</v>
      </c>
    </row>
    <row r="8" spans="1:15" ht="15.75" thickTop="1" x14ac:dyDescent="0.25">
      <c r="A8" t="s">
        <v>175</v>
      </c>
      <c r="B8" t="s">
        <v>306</v>
      </c>
      <c r="C8" t="s">
        <v>61</v>
      </c>
      <c r="D8" t="s">
        <v>62</v>
      </c>
      <c r="E8">
        <v>1</v>
      </c>
      <c r="F8" s="3">
        <v>51095.82</v>
      </c>
      <c r="G8" s="3">
        <v>25198.09</v>
      </c>
      <c r="H8" s="9"/>
      <c r="I8" s="17" t="s">
        <v>47</v>
      </c>
      <c r="J8" s="3">
        <f>(F8+F9+F10+F11)/38*0.5</f>
        <v>750.61368421052634</v>
      </c>
      <c r="K8" s="3">
        <f>(G8+G9+G10+G11)/38*0.5</f>
        <v>364.93828947368422</v>
      </c>
      <c r="L8" s="3"/>
      <c r="M8" s="3"/>
      <c r="N8" s="3"/>
      <c r="O8" s="3"/>
    </row>
    <row r="9" spans="1:15" x14ac:dyDescent="0.25">
      <c r="A9" t="s">
        <v>175</v>
      </c>
      <c r="B9" t="s">
        <v>306</v>
      </c>
      <c r="C9" t="s">
        <v>61</v>
      </c>
      <c r="D9" t="s">
        <v>62</v>
      </c>
      <c r="F9" s="3">
        <v>2893.12</v>
      </c>
      <c r="G9" s="3">
        <v>1465.46</v>
      </c>
      <c r="H9" s="9"/>
      <c r="I9" s="17"/>
      <c r="J9" s="3"/>
      <c r="K9" s="3"/>
      <c r="L9" s="3"/>
      <c r="M9" s="3"/>
      <c r="N9" s="3"/>
      <c r="O9" s="3"/>
    </row>
    <row r="10" spans="1:15" x14ac:dyDescent="0.25">
      <c r="A10" t="s">
        <v>175</v>
      </c>
      <c r="B10" t="s">
        <v>306</v>
      </c>
      <c r="C10" t="s">
        <v>61</v>
      </c>
      <c r="D10" t="s">
        <v>62</v>
      </c>
      <c r="F10" s="3">
        <v>3021.82</v>
      </c>
      <c r="G10" s="3">
        <v>1035.8800000000001</v>
      </c>
      <c r="H10" s="9"/>
      <c r="I10" s="17"/>
      <c r="J10" s="3"/>
      <c r="K10" s="3"/>
      <c r="L10" s="3"/>
      <c r="M10" s="3"/>
      <c r="N10" s="3"/>
      <c r="O10" s="3"/>
    </row>
    <row r="11" spans="1:15" ht="15.75" thickBot="1" x14ac:dyDescent="0.3">
      <c r="A11" s="13" t="s">
        <v>175</v>
      </c>
      <c r="B11" s="13" t="s">
        <v>306</v>
      </c>
      <c r="C11" s="13" t="s">
        <v>61</v>
      </c>
      <c r="D11" s="13" t="s">
        <v>62</v>
      </c>
      <c r="E11" s="13"/>
      <c r="F11" s="21">
        <v>35.880000000000003</v>
      </c>
      <c r="G11" s="21">
        <v>35.880000000000003</v>
      </c>
      <c r="H11" s="14"/>
      <c r="I11" s="18"/>
      <c r="J11" s="21"/>
      <c r="K11" s="21"/>
      <c r="L11" s="21"/>
      <c r="M11" s="21"/>
      <c r="N11" s="21"/>
      <c r="O11" s="21"/>
    </row>
    <row r="12" spans="1:15" x14ac:dyDescent="0.25">
      <c r="A12" t="s">
        <v>307</v>
      </c>
      <c r="B12" t="s">
        <v>308</v>
      </c>
      <c r="C12" t="s">
        <v>61</v>
      </c>
      <c r="D12" t="s">
        <v>63</v>
      </c>
      <c r="E12">
        <v>0.8</v>
      </c>
      <c r="F12" s="3">
        <v>26990.94</v>
      </c>
      <c r="G12" s="3">
        <v>17012.36</v>
      </c>
      <c r="H12" s="9"/>
      <c r="I12" s="17" t="s">
        <v>48</v>
      </c>
      <c r="J12" s="3">
        <f>(F12+F13+F14+F15)/38*1.5</f>
        <v>1176.293684210526</v>
      </c>
      <c r="K12" s="3">
        <f>(G12+G13+G14+G15)/38*1.5</f>
        <v>726.09592105263164</v>
      </c>
      <c r="L12" s="3"/>
      <c r="M12" s="3"/>
      <c r="N12" s="3"/>
      <c r="O12" s="3"/>
    </row>
    <row r="13" spans="1:15" x14ac:dyDescent="0.25">
      <c r="A13" t="s">
        <v>307</v>
      </c>
      <c r="B13" t="s">
        <v>308</v>
      </c>
      <c r="C13" t="s">
        <v>61</v>
      </c>
      <c r="D13" t="s">
        <v>63</v>
      </c>
      <c r="F13" s="3">
        <v>704.6</v>
      </c>
      <c r="G13" s="3">
        <v>440.15</v>
      </c>
      <c r="H13" s="9"/>
      <c r="I13" s="17"/>
      <c r="J13" s="3"/>
      <c r="K13" s="3"/>
      <c r="L13" s="3"/>
      <c r="M13" s="3"/>
      <c r="N13" s="3"/>
      <c r="O13" s="3"/>
    </row>
    <row r="14" spans="1:15" x14ac:dyDescent="0.25">
      <c r="A14" t="s">
        <v>307</v>
      </c>
      <c r="B14" t="s">
        <v>308</v>
      </c>
      <c r="C14" t="s">
        <v>61</v>
      </c>
      <c r="D14" t="s">
        <v>63</v>
      </c>
      <c r="F14" s="3">
        <v>2048.0100000000002</v>
      </c>
      <c r="G14" s="3">
        <v>886.03</v>
      </c>
      <c r="H14" s="9"/>
      <c r="I14" s="17"/>
      <c r="J14" s="3"/>
      <c r="K14" s="3"/>
      <c r="L14" s="3"/>
      <c r="M14" s="3"/>
      <c r="N14" s="3"/>
      <c r="O14" s="3"/>
    </row>
    <row r="15" spans="1:15" ht="15.75" thickBot="1" x14ac:dyDescent="0.3">
      <c r="A15" s="13" t="s">
        <v>307</v>
      </c>
      <c r="B15" s="13" t="s">
        <v>308</v>
      </c>
      <c r="C15" s="13" t="s">
        <v>61</v>
      </c>
      <c r="D15" s="13" t="s">
        <v>63</v>
      </c>
      <c r="E15" s="13"/>
      <c r="F15" s="21">
        <v>55.89</v>
      </c>
      <c r="G15" s="21">
        <v>55.89</v>
      </c>
      <c r="H15" s="14"/>
      <c r="I15" s="18"/>
      <c r="J15" s="21"/>
      <c r="K15" s="21"/>
      <c r="L15" s="21"/>
      <c r="M15" s="21"/>
      <c r="N15" s="21"/>
      <c r="O15" s="21"/>
    </row>
    <row r="16" spans="1:15" x14ac:dyDescent="0.25">
      <c r="A16" t="s">
        <v>309</v>
      </c>
      <c r="B16" t="s">
        <v>308</v>
      </c>
      <c r="C16" t="s">
        <v>64</v>
      </c>
      <c r="D16" t="s">
        <v>65</v>
      </c>
      <c r="E16">
        <v>0.5</v>
      </c>
      <c r="F16" s="3">
        <v>23503.57</v>
      </c>
      <c r="G16" s="3">
        <v>12128.15</v>
      </c>
      <c r="H16" s="9" t="s">
        <v>66</v>
      </c>
      <c r="I16" s="17" t="s">
        <v>44</v>
      </c>
      <c r="J16" s="3">
        <f>(F16+F17+F18+F20+F21)/38*7.6</f>
        <v>14657.172</v>
      </c>
      <c r="K16" s="3">
        <f>(G16+G17+G18+G19+G20+G21)/38*7.6</f>
        <v>6283.2579999999989</v>
      </c>
      <c r="L16" s="3"/>
      <c r="M16" s="3"/>
      <c r="N16" s="3"/>
      <c r="O16" s="3"/>
    </row>
    <row r="17" spans="1:15" x14ac:dyDescent="0.25">
      <c r="A17" t="s">
        <v>309</v>
      </c>
      <c r="B17" t="s">
        <v>308</v>
      </c>
      <c r="C17" t="s">
        <v>64</v>
      </c>
      <c r="D17" t="s">
        <v>65</v>
      </c>
      <c r="F17" s="3">
        <v>2118.96</v>
      </c>
      <c r="G17" s="3">
        <v>1172.6199999999999</v>
      </c>
      <c r="H17" s="9"/>
      <c r="I17" s="17"/>
      <c r="J17" s="3"/>
      <c r="K17" s="3"/>
      <c r="L17" s="3"/>
      <c r="M17" s="3"/>
      <c r="N17" s="3"/>
      <c r="O17" s="3"/>
    </row>
    <row r="18" spans="1:15" x14ac:dyDescent="0.25">
      <c r="A18" t="s">
        <v>309</v>
      </c>
      <c r="B18" t="s">
        <v>308</v>
      </c>
      <c r="C18" s="11" t="s">
        <v>64</v>
      </c>
      <c r="D18" s="11" t="s">
        <v>65</v>
      </c>
      <c r="E18" s="11"/>
      <c r="F18" s="22">
        <v>1096.7</v>
      </c>
      <c r="G18" s="22">
        <v>609.82000000000005</v>
      </c>
      <c r="H18" s="10"/>
      <c r="I18" s="19"/>
      <c r="J18" s="22"/>
      <c r="K18" s="22"/>
      <c r="L18" s="22"/>
      <c r="M18" s="22"/>
      <c r="N18" s="22"/>
      <c r="O18" s="22"/>
    </row>
    <row r="19" spans="1:15" x14ac:dyDescent="0.25">
      <c r="A19" t="s">
        <v>309</v>
      </c>
      <c r="B19" t="s">
        <v>308</v>
      </c>
      <c r="C19" t="s">
        <v>64</v>
      </c>
      <c r="D19" t="s">
        <v>67</v>
      </c>
      <c r="E19" s="15">
        <v>1</v>
      </c>
      <c r="F19" s="3">
        <v>0</v>
      </c>
      <c r="G19" s="3">
        <v>0</v>
      </c>
      <c r="I19" s="17"/>
      <c r="J19" s="3"/>
      <c r="K19" s="3"/>
      <c r="L19" s="3"/>
      <c r="M19" s="3"/>
      <c r="N19" s="3"/>
      <c r="O19" s="3"/>
    </row>
    <row r="20" spans="1:15" x14ac:dyDescent="0.25">
      <c r="A20" t="s">
        <v>309</v>
      </c>
      <c r="B20" t="s">
        <v>308</v>
      </c>
      <c r="C20" t="s">
        <v>64</v>
      </c>
      <c r="D20" t="s">
        <v>67</v>
      </c>
      <c r="E20" s="15"/>
      <c r="F20" s="3">
        <v>45820.29</v>
      </c>
      <c r="G20" s="3">
        <v>17178.919999999998</v>
      </c>
      <c r="I20" s="17"/>
      <c r="J20" s="3"/>
      <c r="K20" s="3"/>
      <c r="L20" s="3"/>
      <c r="M20" s="3"/>
      <c r="N20" s="3"/>
      <c r="O20" s="3"/>
    </row>
    <row r="21" spans="1:15" ht="15.75" thickBot="1" x14ac:dyDescent="0.3">
      <c r="A21" s="13" t="s">
        <v>309</v>
      </c>
      <c r="B21" s="13" t="s">
        <v>308</v>
      </c>
      <c r="C21" s="13" t="s">
        <v>64</v>
      </c>
      <c r="D21" s="13" t="s">
        <v>67</v>
      </c>
      <c r="E21" s="16"/>
      <c r="F21" s="21">
        <v>746.34</v>
      </c>
      <c r="G21" s="21">
        <v>326.77999999999997</v>
      </c>
      <c r="H21" s="13"/>
      <c r="I21" s="18"/>
      <c r="J21" s="21"/>
      <c r="K21" s="21"/>
      <c r="L21" s="21"/>
      <c r="M21" s="21"/>
      <c r="N21" s="21"/>
      <c r="O21" s="21"/>
    </row>
    <row r="22" spans="1:15" x14ac:dyDescent="0.25">
      <c r="A22" t="s">
        <v>310</v>
      </c>
      <c r="B22" t="s">
        <v>311</v>
      </c>
      <c r="C22" t="s">
        <v>64</v>
      </c>
      <c r="D22" t="s">
        <v>68</v>
      </c>
      <c r="E22">
        <v>1</v>
      </c>
      <c r="F22" s="3">
        <v>42084.77</v>
      </c>
      <c r="G22" s="3">
        <v>15576.11</v>
      </c>
      <c r="H22" s="9"/>
      <c r="I22" s="17" t="s">
        <v>43</v>
      </c>
      <c r="J22" s="3">
        <f>(F22+F23+F24+F25+F26+F27+F28+F29)/38*3.8</f>
        <v>13817.119999999999</v>
      </c>
      <c r="K22" s="3">
        <f>(G22+G23+G24+G25+G26+G27+G28+G29)/38*3.8</f>
        <v>4983.3959999999997</v>
      </c>
      <c r="L22" s="3"/>
      <c r="M22" s="3"/>
      <c r="N22" s="3"/>
      <c r="O22" s="3"/>
    </row>
    <row r="23" spans="1:15" x14ac:dyDescent="0.25">
      <c r="A23" t="s">
        <v>310</v>
      </c>
      <c r="B23" t="s">
        <v>311</v>
      </c>
      <c r="C23" t="s">
        <v>64</v>
      </c>
      <c r="D23" t="s">
        <v>68</v>
      </c>
      <c r="F23" s="3">
        <v>5584.28</v>
      </c>
      <c r="G23" s="3">
        <v>2257.3000000000002</v>
      </c>
      <c r="H23" s="9"/>
      <c r="I23" s="17"/>
      <c r="J23" s="3"/>
      <c r="K23" s="3"/>
      <c r="L23" s="3"/>
      <c r="M23" s="3"/>
      <c r="N23" s="3"/>
      <c r="O23" s="3"/>
    </row>
    <row r="24" spans="1:15" x14ac:dyDescent="0.25">
      <c r="A24" t="s">
        <v>310</v>
      </c>
      <c r="B24" t="s">
        <v>311</v>
      </c>
      <c r="C24" t="s">
        <v>64</v>
      </c>
      <c r="D24" t="s">
        <v>68</v>
      </c>
      <c r="F24" s="3">
        <v>1725.81</v>
      </c>
      <c r="G24" s="3">
        <v>754.37</v>
      </c>
      <c r="H24" s="9"/>
      <c r="I24" s="17"/>
      <c r="J24" s="3"/>
      <c r="K24" s="3"/>
      <c r="L24" s="3"/>
      <c r="M24" s="3"/>
      <c r="N24" s="3"/>
      <c r="O24" s="3"/>
    </row>
    <row r="25" spans="1:15" x14ac:dyDescent="0.25">
      <c r="A25" t="s">
        <v>310</v>
      </c>
      <c r="B25" t="s">
        <v>311</v>
      </c>
      <c r="C25" s="11" t="s">
        <v>64</v>
      </c>
      <c r="D25" s="11" t="s">
        <v>68</v>
      </c>
      <c r="E25" s="11"/>
      <c r="F25" s="22">
        <v>29.44</v>
      </c>
      <c r="G25" s="22">
        <v>29.44</v>
      </c>
      <c r="H25" s="10"/>
      <c r="I25" s="19"/>
      <c r="J25" s="22"/>
      <c r="K25" s="22"/>
      <c r="L25" s="22"/>
      <c r="M25" s="22"/>
      <c r="N25" s="22"/>
      <c r="O25" s="22"/>
    </row>
    <row r="26" spans="1:15" x14ac:dyDescent="0.25">
      <c r="A26" t="s">
        <v>310</v>
      </c>
      <c r="B26" t="s">
        <v>311</v>
      </c>
      <c r="C26" t="s">
        <v>64</v>
      </c>
      <c r="D26" t="s">
        <v>69</v>
      </c>
      <c r="E26" s="15"/>
      <c r="F26" s="3">
        <v>24182.74</v>
      </c>
      <c r="G26" s="3">
        <v>8296.1200000000008</v>
      </c>
      <c r="I26" s="17"/>
      <c r="J26" s="3"/>
      <c r="K26" s="3"/>
      <c r="L26" s="3"/>
      <c r="M26" s="3"/>
      <c r="N26" s="3"/>
      <c r="O26" s="3"/>
    </row>
    <row r="27" spans="1:15" x14ac:dyDescent="0.25">
      <c r="A27" t="s">
        <v>310</v>
      </c>
      <c r="B27" t="s">
        <v>311</v>
      </c>
      <c r="C27" t="s">
        <v>64</v>
      </c>
      <c r="D27" t="s">
        <v>69</v>
      </c>
      <c r="E27" s="15"/>
      <c r="F27" s="3">
        <v>62704.92</v>
      </c>
      <c r="G27" s="3">
        <v>22092.28</v>
      </c>
      <c r="I27" s="17"/>
      <c r="J27" s="3"/>
      <c r="K27" s="3"/>
      <c r="L27" s="3"/>
      <c r="M27" s="3"/>
      <c r="N27" s="3"/>
      <c r="O27" s="3"/>
    </row>
    <row r="28" spans="1:15" x14ac:dyDescent="0.25">
      <c r="A28" t="s">
        <v>310</v>
      </c>
      <c r="B28" t="s">
        <v>311</v>
      </c>
      <c r="C28" t="s">
        <v>64</v>
      </c>
      <c r="D28" t="s">
        <v>69</v>
      </c>
      <c r="E28" s="15"/>
      <c r="F28" s="3">
        <v>1849.12</v>
      </c>
      <c r="G28" s="3">
        <v>818.22</v>
      </c>
      <c r="I28" s="17"/>
      <c r="J28" s="3"/>
      <c r="K28" s="3"/>
      <c r="L28" s="3"/>
      <c r="M28" s="3"/>
      <c r="N28" s="3"/>
      <c r="O28" s="3"/>
    </row>
    <row r="29" spans="1:15" ht="15.75" thickBot="1" x14ac:dyDescent="0.3">
      <c r="A29" s="13" t="s">
        <v>310</v>
      </c>
      <c r="B29" s="13" t="s">
        <v>311</v>
      </c>
      <c r="C29" s="13" t="s">
        <v>64</v>
      </c>
      <c r="D29" s="13" t="s">
        <v>69</v>
      </c>
      <c r="E29" s="16"/>
      <c r="F29" s="21">
        <v>10.119999999999999</v>
      </c>
      <c r="G29" s="21">
        <v>10.119999999999999</v>
      </c>
      <c r="H29" s="13"/>
      <c r="I29" s="18"/>
      <c r="J29" s="21"/>
      <c r="K29" s="21"/>
      <c r="L29" s="21"/>
      <c r="M29" s="21"/>
      <c r="N29" s="21"/>
      <c r="O29" s="21"/>
    </row>
    <row r="30" spans="1:15" x14ac:dyDescent="0.25">
      <c r="A30" t="s">
        <v>312</v>
      </c>
      <c r="B30" t="s">
        <v>313</v>
      </c>
      <c r="C30" t="s">
        <v>61</v>
      </c>
      <c r="D30" t="s">
        <v>70</v>
      </c>
      <c r="E30">
        <v>0.5</v>
      </c>
      <c r="F30" s="3">
        <v>16302.14</v>
      </c>
      <c r="G30" s="3">
        <v>11136.7</v>
      </c>
      <c r="H30" t="s">
        <v>71</v>
      </c>
      <c r="I30" s="17" t="s">
        <v>43</v>
      </c>
      <c r="J30" s="3">
        <f>(F30+F31+F32+F33)/38*3.8</f>
        <v>1882.8579999999997</v>
      </c>
      <c r="K30" s="3">
        <f>(G30+G31+G32+G33)/38*3.8</f>
        <v>1271.4150000000002</v>
      </c>
      <c r="L30" s="3" t="s">
        <v>71</v>
      </c>
      <c r="M30" s="3" t="s">
        <v>71</v>
      </c>
      <c r="N30" s="3" t="s">
        <v>71</v>
      </c>
      <c r="O30" s="3" t="s">
        <v>71</v>
      </c>
    </row>
    <row r="31" spans="1:15" x14ac:dyDescent="0.25">
      <c r="A31" t="s">
        <v>312</v>
      </c>
      <c r="B31" t="s">
        <v>313</v>
      </c>
      <c r="C31" t="s">
        <v>61</v>
      </c>
      <c r="D31" t="s">
        <v>70</v>
      </c>
      <c r="F31" s="3">
        <v>959.92</v>
      </c>
      <c r="G31" s="3">
        <v>665.04</v>
      </c>
      <c r="H31" t="s">
        <v>71</v>
      </c>
      <c r="I31" s="17" t="s">
        <v>71</v>
      </c>
      <c r="J31" s="86" t="s">
        <v>409</v>
      </c>
      <c r="K31" s="86"/>
      <c r="L31" s="86"/>
      <c r="M31" s="86"/>
      <c r="N31" s="86"/>
      <c r="O31" s="86"/>
    </row>
    <row r="32" spans="1:15" x14ac:dyDescent="0.25">
      <c r="A32" t="s">
        <v>312</v>
      </c>
      <c r="B32" t="s">
        <v>313</v>
      </c>
      <c r="C32" t="s">
        <v>61</v>
      </c>
      <c r="D32" t="s">
        <v>70</v>
      </c>
      <c r="F32" s="3">
        <v>1268.81</v>
      </c>
      <c r="G32" s="3">
        <v>614.70000000000005</v>
      </c>
      <c r="H32" t="s">
        <v>71</v>
      </c>
      <c r="I32" s="17" t="s">
        <v>71</v>
      </c>
      <c r="J32" s="3" t="s">
        <v>71</v>
      </c>
      <c r="K32" s="3" t="s">
        <v>71</v>
      </c>
      <c r="L32" s="3" t="s">
        <v>71</v>
      </c>
      <c r="M32" s="3" t="s">
        <v>71</v>
      </c>
      <c r="N32" s="3" t="s">
        <v>71</v>
      </c>
      <c r="O32" s="3" t="s">
        <v>71</v>
      </c>
    </row>
    <row r="33" spans="1:15" ht="15.75" thickBot="1" x14ac:dyDescent="0.3">
      <c r="A33" s="13" t="s">
        <v>312</v>
      </c>
      <c r="B33" s="13" t="s">
        <v>313</v>
      </c>
      <c r="C33" s="13" t="s">
        <v>61</v>
      </c>
      <c r="D33" s="13" t="s">
        <v>70</v>
      </c>
      <c r="E33" s="13"/>
      <c r="F33" s="21">
        <v>297.70999999999998</v>
      </c>
      <c r="G33" s="21">
        <v>297.70999999999998</v>
      </c>
      <c r="H33" s="13" t="s">
        <v>71</v>
      </c>
      <c r="I33" s="18" t="s">
        <v>71</v>
      </c>
      <c r="J33" s="21" t="s">
        <v>71</v>
      </c>
      <c r="K33" s="21" t="s">
        <v>71</v>
      </c>
      <c r="L33" s="21" t="s">
        <v>71</v>
      </c>
      <c r="M33" s="21" t="s">
        <v>71</v>
      </c>
      <c r="N33" s="21" t="s">
        <v>71</v>
      </c>
      <c r="O33" s="21" t="s">
        <v>71</v>
      </c>
    </row>
    <row r="34" spans="1:15" x14ac:dyDescent="0.25">
      <c r="A34" t="s">
        <v>314</v>
      </c>
      <c r="B34" t="s">
        <v>315</v>
      </c>
      <c r="C34" t="s">
        <v>64</v>
      </c>
      <c r="D34" t="s">
        <v>72</v>
      </c>
      <c r="E34">
        <v>1</v>
      </c>
      <c r="F34" s="3">
        <v>61707.63</v>
      </c>
      <c r="G34" s="3">
        <v>26544.6</v>
      </c>
      <c r="H34" s="9" t="s">
        <v>66</v>
      </c>
      <c r="I34" s="20" t="s">
        <v>45</v>
      </c>
      <c r="J34" s="3">
        <f>(F34+F35+F36+F37)/38*19</f>
        <v>33867</v>
      </c>
      <c r="K34" s="23">
        <f>(G34+G35+G36+G37)/38*19</f>
        <v>14723.644999999999</v>
      </c>
      <c r="L34" s="23"/>
      <c r="M34" s="23"/>
      <c r="N34" s="23"/>
      <c r="O34" s="23"/>
    </row>
    <row r="35" spans="1:15" x14ac:dyDescent="0.25">
      <c r="A35" t="s">
        <v>314</v>
      </c>
      <c r="B35" t="s">
        <v>315</v>
      </c>
      <c r="C35" t="s">
        <v>64</v>
      </c>
      <c r="D35" t="s">
        <v>72</v>
      </c>
      <c r="F35" s="3">
        <v>3213.76</v>
      </c>
      <c r="G35" s="3">
        <v>1468.38</v>
      </c>
      <c r="H35" s="9"/>
      <c r="I35" s="17"/>
      <c r="J35" s="87" t="s">
        <v>46</v>
      </c>
      <c r="K35" s="87"/>
      <c r="L35" s="87"/>
      <c r="M35" s="87"/>
      <c r="N35" s="87"/>
      <c r="O35" s="87"/>
    </row>
    <row r="36" spans="1:15" x14ac:dyDescent="0.25">
      <c r="A36" t="s">
        <v>314</v>
      </c>
      <c r="B36" t="s">
        <v>315</v>
      </c>
      <c r="C36" t="s">
        <v>64</v>
      </c>
      <c r="D36" t="s">
        <v>72</v>
      </c>
      <c r="F36" s="3">
        <v>2492.91</v>
      </c>
      <c r="G36" s="3">
        <v>1114.6099999999999</v>
      </c>
      <c r="H36" s="9"/>
      <c r="I36" s="17"/>
      <c r="J36" s="24"/>
      <c r="K36" s="24"/>
      <c r="L36" s="24"/>
      <c r="M36" s="24"/>
      <c r="N36" s="24"/>
      <c r="O36" s="24"/>
    </row>
    <row r="37" spans="1:15" ht="15.75" thickBot="1" x14ac:dyDescent="0.3">
      <c r="A37" s="13" t="s">
        <v>314</v>
      </c>
      <c r="B37" s="13" t="s">
        <v>315</v>
      </c>
      <c r="C37" s="13" t="s">
        <v>64</v>
      </c>
      <c r="D37" s="13" t="s">
        <v>72</v>
      </c>
      <c r="E37" s="13"/>
      <c r="F37" s="21">
        <v>319.7</v>
      </c>
      <c r="G37" s="21">
        <v>319.7</v>
      </c>
      <c r="H37" s="14"/>
      <c r="I37" s="18"/>
      <c r="J37" s="25"/>
      <c r="K37" s="25"/>
      <c r="L37" s="25"/>
      <c r="M37" s="25"/>
      <c r="N37" s="25"/>
      <c r="O37" s="25"/>
    </row>
    <row r="38" spans="1:15" x14ac:dyDescent="0.25">
      <c r="A38" t="s">
        <v>316</v>
      </c>
      <c r="B38" t="s">
        <v>317</v>
      </c>
      <c r="C38" t="s">
        <v>61</v>
      </c>
      <c r="D38" t="s">
        <v>73</v>
      </c>
      <c r="E38">
        <v>0.5</v>
      </c>
      <c r="F38" s="3">
        <v>18849.669999999998</v>
      </c>
      <c r="G38" s="3">
        <v>12385.09</v>
      </c>
      <c r="I38" s="17" t="s">
        <v>45</v>
      </c>
      <c r="J38" s="3">
        <f>(F38+F39+F40)/38*19</f>
        <v>10669.49</v>
      </c>
      <c r="K38" s="3">
        <f>(G38+G39+G40)/38*19</f>
        <v>6914.14</v>
      </c>
      <c r="L38" s="3"/>
      <c r="M38" s="3"/>
      <c r="N38" s="3"/>
      <c r="O38" s="3"/>
    </row>
    <row r="39" spans="1:15" x14ac:dyDescent="0.25">
      <c r="A39" t="s">
        <v>316</v>
      </c>
      <c r="B39" t="s">
        <v>317</v>
      </c>
      <c r="C39" t="s">
        <v>61</v>
      </c>
      <c r="D39" t="s">
        <v>73</v>
      </c>
      <c r="E39" s="15"/>
      <c r="F39" s="3">
        <v>1155.28</v>
      </c>
      <c r="G39" s="3">
        <v>800.43</v>
      </c>
      <c r="J39" s="88" t="s">
        <v>409</v>
      </c>
      <c r="K39" s="88"/>
      <c r="L39" s="88"/>
      <c r="M39" s="88"/>
      <c r="N39" s="88"/>
      <c r="O39" s="88"/>
    </row>
    <row r="40" spans="1:15" x14ac:dyDescent="0.25">
      <c r="A40" t="s">
        <v>316</v>
      </c>
      <c r="B40" t="s">
        <v>317</v>
      </c>
      <c r="C40" t="s">
        <v>61</v>
      </c>
      <c r="D40" t="s">
        <v>73</v>
      </c>
      <c r="E40" s="15"/>
      <c r="F40" s="3">
        <v>1334.03</v>
      </c>
      <c r="G40" s="3">
        <v>642.76</v>
      </c>
      <c r="J40" s="89" t="s">
        <v>49</v>
      </c>
      <c r="K40" s="89"/>
      <c r="L40" s="89"/>
      <c r="M40" s="89"/>
      <c r="N40" s="89"/>
      <c r="O40" s="89"/>
    </row>
    <row r="42" spans="1:15" x14ac:dyDescent="0.25">
      <c r="A42" s="2" t="s">
        <v>50</v>
      </c>
    </row>
    <row r="43" spans="1:15" x14ac:dyDescent="0.25">
      <c r="A43" s="8" t="s">
        <v>76</v>
      </c>
    </row>
    <row r="44" spans="1:15" x14ac:dyDescent="0.25">
      <c r="A44" t="s">
        <v>318</v>
      </c>
    </row>
  </sheetData>
  <mergeCells count="4">
    <mergeCell ref="J31:O31"/>
    <mergeCell ref="J35:O35"/>
    <mergeCell ref="J39:O39"/>
    <mergeCell ref="J40:O4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2"/>
  <sheetViews>
    <sheetView workbookViewId="0">
      <selection activeCell="P14" sqref="P14"/>
    </sheetView>
  </sheetViews>
  <sheetFormatPr defaultRowHeight="15" x14ac:dyDescent="0.25"/>
  <sheetData>
    <row r="1" spans="1:46" s="2" customFormat="1" ht="18.75" x14ac:dyDescent="0.3">
      <c r="A1" s="7" t="s">
        <v>51</v>
      </c>
    </row>
    <row r="3" spans="1:46" x14ac:dyDescent="0.25">
      <c r="A3" s="50" t="s">
        <v>176</v>
      </c>
      <c r="B3" s="50" t="s">
        <v>177</v>
      </c>
      <c r="C3" s="90" t="s">
        <v>178</v>
      </c>
      <c r="D3" s="90"/>
      <c r="E3" s="90"/>
      <c r="F3" s="51" t="s">
        <v>179</v>
      </c>
      <c r="G3" s="51" t="s">
        <v>180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1:46" x14ac:dyDescent="0.25">
      <c r="A4" s="53"/>
      <c r="B4" s="53"/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</row>
    <row r="5" spans="1:46" ht="94.5" x14ac:dyDescent="0.25">
      <c r="A5" s="53"/>
      <c r="B5" s="53"/>
      <c r="C5" s="56" t="s">
        <v>181</v>
      </c>
      <c r="D5" s="56" t="s">
        <v>182</v>
      </c>
      <c r="E5" s="56" t="s">
        <v>183</v>
      </c>
      <c r="F5" s="56"/>
      <c r="G5" s="56"/>
      <c r="H5" s="57" t="s">
        <v>184</v>
      </c>
      <c r="I5" s="57" t="s">
        <v>185</v>
      </c>
      <c r="J5" s="57" t="s">
        <v>186</v>
      </c>
      <c r="K5" s="57" t="s">
        <v>187</v>
      </c>
      <c r="L5" s="57" t="s">
        <v>188</v>
      </c>
      <c r="M5" s="57" t="s">
        <v>189</v>
      </c>
      <c r="N5" s="57" t="s">
        <v>190</v>
      </c>
      <c r="O5" s="57" t="s">
        <v>191</v>
      </c>
      <c r="P5" s="57" t="s">
        <v>192</v>
      </c>
      <c r="Q5" s="57" t="s">
        <v>193</v>
      </c>
      <c r="R5" s="57" t="s">
        <v>194</v>
      </c>
      <c r="S5" s="57" t="s">
        <v>195</v>
      </c>
      <c r="T5" s="57" t="s">
        <v>196</v>
      </c>
      <c r="U5" s="57" t="s">
        <v>197</v>
      </c>
      <c r="V5" s="57" t="s">
        <v>198</v>
      </c>
      <c r="W5" s="57" t="s">
        <v>199</v>
      </c>
      <c r="X5" s="57" t="s">
        <v>200</v>
      </c>
      <c r="Y5" s="57" t="s">
        <v>201</v>
      </c>
      <c r="Z5" s="57" t="s">
        <v>202</v>
      </c>
      <c r="AA5" s="57" t="s">
        <v>203</v>
      </c>
      <c r="AB5" s="57" t="s">
        <v>204</v>
      </c>
      <c r="AC5" s="57" t="s">
        <v>205</v>
      </c>
      <c r="AD5" s="57" t="s">
        <v>206</v>
      </c>
      <c r="AE5" s="57" t="s">
        <v>207</v>
      </c>
      <c r="AF5" s="57" t="s">
        <v>208</v>
      </c>
      <c r="AG5" s="57" t="s">
        <v>209</v>
      </c>
      <c r="AH5" s="57" t="s">
        <v>210</v>
      </c>
      <c r="AI5" s="57" t="s">
        <v>211</v>
      </c>
      <c r="AJ5" s="57" t="s">
        <v>212</v>
      </c>
      <c r="AK5" s="57" t="s">
        <v>213</v>
      </c>
      <c r="AL5" s="57" t="s">
        <v>214</v>
      </c>
      <c r="AM5" s="57" t="s">
        <v>215</v>
      </c>
      <c r="AN5" s="57" t="s">
        <v>216</v>
      </c>
      <c r="AO5" s="57" t="s">
        <v>217</v>
      </c>
      <c r="AP5" s="57" t="s">
        <v>218</v>
      </c>
      <c r="AQ5" s="57" t="s">
        <v>219</v>
      </c>
      <c r="AR5" s="57" t="s">
        <v>220</v>
      </c>
      <c r="AS5" s="57" t="s">
        <v>221</v>
      </c>
      <c r="AT5" s="57" t="s">
        <v>222</v>
      </c>
    </row>
    <row r="6" spans="1:46" x14ac:dyDescent="0.25">
      <c r="A6" s="53"/>
      <c r="B6" s="53"/>
      <c r="C6" s="54"/>
      <c r="D6" s="54"/>
      <c r="E6" s="54"/>
      <c r="F6" s="54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</row>
    <row r="7" spans="1:46" ht="33.75" x14ac:dyDescent="0.25">
      <c r="A7" s="60" t="s">
        <v>223</v>
      </c>
      <c r="B7" s="53" t="s">
        <v>224</v>
      </c>
      <c r="C7" s="54"/>
      <c r="D7" s="54"/>
      <c r="E7" s="54" t="s">
        <v>225</v>
      </c>
      <c r="F7" s="54" t="s">
        <v>226</v>
      </c>
      <c r="G7" s="61" t="s">
        <v>227</v>
      </c>
      <c r="H7" s="62">
        <v>41339</v>
      </c>
      <c r="I7" s="63"/>
      <c r="J7" s="63"/>
      <c r="K7" s="63"/>
      <c r="L7" s="62">
        <v>41698</v>
      </c>
      <c r="M7" s="63"/>
      <c r="N7" s="63"/>
      <c r="O7" s="63"/>
      <c r="P7" s="62">
        <v>42069</v>
      </c>
      <c r="Q7" s="63"/>
      <c r="R7" s="63"/>
      <c r="S7" s="63"/>
      <c r="T7" s="63"/>
      <c r="U7" s="63"/>
      <c r="V7" s="63"/>
      <c r="W7" s="62">
        <v>42656</v>
      </c>
      <c r="X7" s="63"/>
      <c r="Y7" s="63"/>
      <c r="Z7" s="63"/>
      <c r="AA7" s="63"/>
      <c r="AB7" s="63"/>
      <c r="AC7" s="62">
        <v>43199</v>
      </c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</row>
    <row r="8" spans="1:46" x14ac:dyDescent="0.25">
      <c r="A8" s="53"/>
      <c r="B8" s="53"/>
      <c r="C8" s="54"/>
      <c r="D8" s="54"/>
      <c r="E8" s="54"/>
      <c r="F8" s="54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</row>
    <row r="9" spans="1:46" ht="22.5" x14ac:dyDescent="0.25">
      <c r="A9" s="60" t="s">
        <v>228</v>
      </c>
      <c r="B9" s="53" t="s">
        <v>229</v>
      </c>
      <c r="C9" s="54" t="s">
        <v>225</v>
      </c>
      <c r="D9" s="54"/>
      <c r="E9" s="54" t="s">
        <v>225</v>
      </c>
      <c r="F9" s="54" t="s">
        <v>230</v>
      </c>
      <c r="G9" s="61" t="s">
        <v>227</v>
      </c>
      <c r="H9" s="63"/>
      <c r="I9" s="62">
        <v>41430</v>
      </c>
      <c r="J9" s="63"/>
      <c r="K9" s="63"/>
      <c r="L9" s="63"/>
      <c r="M9" s="62">
        <v>41817</v>
      </c>
      <c r="N9" s="63"/>
      <c r="O9" s="63"/>
      <c r="P9" s="62">
        <v>42027</v>
      </c>
      <c r="Q9" s="63"/>
      <c r="R9" s="63"/>
      <c r="S9" s="63"/>
      <c r="T9" s="62">
        <v>42411</v>
      </c>
      <c r="U9" s="63"/>
      <c r="V9" s="63"/>
      <c r="W9" s="62">
        <v>42670</v>
      </c>
      <c r="X9" s="62">
        <v>42762</v>
      </c>
      <c r="Y9" s="63"/>
      <c r="Z9" s="63"/>
      <c r="AA9" s="63"/>
      <c r="AB9" s="62">
        <v>43125</v>
      </c>
      <c r="AC9" s="63"/>
      <c r="AD9" s="63"/>
      <c r="AE9" s="63"/>
      <c r="AF9" s="62">
        <v>43475</v>
      </c>
      <c r="AG9" s="63"/>
      <c r="AH9" s="63"/>
      <c r="AI9" s="63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</row>
    <row r="10" spans="1:46" ht="22.5" x14ac:dyDescent="0.25">
      <c r="A10" s="60"/>
      <c r="B10" s="53" t="s">
        <v>231</v>
      </c>
      <c r="C10" s="54"/>
      <c r="D10" s="54" t="s">
        <v>225</v>
      </c>
      <c r="E10" s="54"/>
      <c r="F10" s="54" t="s">
        <v>232</v>
      </c>
      <c r="G10" s="61" t="s">
        <v>233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</row>
    <row r="11" spans="1:46" x14ac:dyDescent="0.25">
      <c r="A11" s="60"/>
      <c r="B11" s="53"/>
      <c r="C11" s="54"/>
      <c r="D11" s="54"/>
      <c r="E11" s="54"/>
      <c r="F11" s="54"/>
      <c r="G11" s="58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</row>
    <row r="12" spans="1:46" ht="45" x14ac:dyDescent="0.25">
      <c r="A12" s="65" t="s">
        <v>234</v>
      </c>
      <c r="B12" s="53" t="s">
        <v>229</v>
      </c>
      <c r="C12" s="54"/>
      <c r="D12" s="54" t="s">
        <v>225</v>
      </c>
      <c r="E12" s="54"/>
      <c r="F12" s="54" t="s">
        <v>230</v>
      </c>
      <c r="G12" s="61" t="s">
        <v>235</v>
      </c>
      <c r="H12" s="63"/>
      <c r="I12" s="63"/>
      <c r="J12" s="63"/>
      <c r="K12" s="62">
        <v>41625</v>
      </c>
      <c r="L12" s="63"/>
      <c r="M12" s="63"/>
      <c r="N12" s="63"/>
      <c r="O12" s="62">
        <v>41976</v>
      </c>
      <c r="P12" s="63"/>
      <c r="Q12" s="63"/>
      <c r="R12" s="63"/>
      <c r="S12" s="62">
        <v>42284</v>
      </c>
      <c r="T12" s="63"/>
      <c r="U12" s="63"/>
      <c r="V12" s="63"/>
      <c r="W12" s="62">
        <v>42670</v>
      </c>
      <c r="X12" s="63"/>
      <c r="Y12" s="63"/>
      <c r="Z12" s="63"/>
      <c r="AA12" s="63"/>
      <c r="AB12" s="62">
        <v>43115</v>
      </c>
      <c r="AC12" s="63"/>
      <c r="AD12" s="63"/>
      <c r="AE12" s="63"/>
      <c r="AF12" s="62">
        <v>43497</v>
      </c>
      <c r="AG12" s="63"/>
      <c r="AH12" s="63"/>
      <c r="AI12" s="63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</row>
    <row r="13" spans="1:46" x14ac:dyDescent="0.25">
      <c r="A13" s="60"/>
      <c r="B13" s="53"/>
      <c r="C13" s="54"/>
      <c r="D13" s="54"/>
      <c r="E13" s="54"/>
      <c r="F13" s="54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</row>
    <row r="14" spans="1:46" ht="78.75" x14ac:dyDescent="0.25">
      <c r="A14" s="65" t="s">
        <v>236</v>
      </c>
      <c r="B14" s="53" t="s">
        <v>229</v>
      </c>
      <c r="C14" s="58" t="s">
        <v>225</v>
      </c>
      <c r="D14" s="58"/>
      <c r="E14" s="58" t="s">
        <v>225</v>
      </c>
      <c r="F14" s="58" t="s">
        <v>230</v>
      </c>
      <c r="G14" s="61" t="s">
        <v>237</v>
      </c>
      <c r="H14" s="63"/>
      <c r="I14" s="63"/>
      <c r="J14" s="63"/>
      <c r="K14" s="62">
        <v>41625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2">
        <v>42670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6">
        <v>43765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</row>
    <row r="15" spans="1:46" x14ac:dyDescent="0.25">
      <c r="A15" s="65"/>
      <c r="B15" s="67"/>
      <c r="C15" s="54"/>
      <c r="D15" s="54"/>
      <c r="E15" s="54"/>
      <c r="F15" s="54"/>
      <c r="G15" s="58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</row>
    <row r="16" spans="1:46" ht="45" x14ac:dyDescent="0.25">
      <c r="A16" s="65" t="s">
        <v>238</v>
      </c>
      <c r="B16" s="67" t="s">
        <v>239</v>
      </c>
      <c r="C16" s="54"/>
      <c r="D16" s="54" t="s">
        <v>225</v>
      </c>
      <c r="E16" s="54"/>
      <c r="F16" s="54"/>
      <c r="G16" s="61" t="s">
        <v>240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</row>
    <row r="17" spans="1:46" x14ac:dyDescent="0.25">
      <c r="A17" s="60"/>
      <c r="B17" s="53"/>
      <c r="C17" s="54"/>
      <c r="D17" s="54"/>
      <c r="E17" s="54"/>
      <c r="F17" s="54"/>
      <c r="G17" s="5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</row>
    <row r="18" spans="1:46" ht="33.75" x14ac:dyDescent="0.25">
      <c r="A18" s="60" t="s">
        <v>241</v>
      </c>
      <c r="B18" s="53" t="s">
        <v>229</v>
      </c>
      <c r="C18" s="54" t="s">
        <v>225</v>
      </c>
      <c r="D18" s="54"/>
      <c r="E18" s="54"/>
      <c r="F18" s="68" t="s">
        <v>242</v>
      </c>
      <c r="G18" s="61" t="s">
        <v>227</v>
      </c>
      <c r="H18" s="63"/>
      <c r="I18" s="62">
        <v>41367</v>
      </c>
      <c r="J18" s="63"/>
      <c r="K18" s="69"/>
      <c r="L18" s="63"/>
      <c r="M18" s="63"/>
      <c r="N18" s="63"/>
      <c r="O18" s="62">
        <v>41942</v>
      </c>
      <c r="P18" s="63"/>
      <c r="Q18" s="63"/>
      <c r="R18" s="70"/>
      <c r="S18" s="62">
        <v>42313</v>
      </c>
      <c r="T18" s="63"/>
      <c r="U18" s="63"/>
      <c r="V18" s="63"/>
      <c r="W18" s="62">
        <v>42690</v>
      </c>
      <c r="X18" s="63"/>
      <c r="Y18" s="63"/>
      <c r="Z18" s="63"/>
      <c r="AA18" s="63"/>
      <c r="AB18" s="62">
        <v>43125</v>
      </c>
      <c r="AC18" s="63"/>
      <c r="AD18" s="63"/>
      <c r="AE18" s="63"/>
      <c r="AF18" s="62">
        <v>43145</v>
      </c>
      <c r="AG18" s="63"/>
      <c r="AH18" s="63"/>
      <c r="AI18" s="63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</row>
    <row r="19" spans="1:46" ht="33.75" x14ac:dyDescent="0.25">
      <c r="A19" s="60"/>
      <c r="B19" s="53" t="s">
        <v>243</v>
      </c>
      <c r="C19" s="54"/>
      <c r="D19" s="54" t="s">
        <v>225</v>
      </c>
      <c r="E19" s="54"/>
      <c r="F19" s="54"/>
      <c r="G19" s="61" t="s">
        <v>244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</row>
    <row r="20" spans="1:46" x14ac:dyDescent="0.25">
      <c r="A20" s="65"/>
      <c r="B20" s="67" t="s">
        <v>245</v>
      </c>
      <c r="C20" s="54"/>
      <c r="D20" s="54"/>
      <c r="E20" s="54" t="s">
        <v>225</v>
      </c>
      <c r="F20" s="58" t="s">
        <v>246</v>
      </c>
      <c r="G20" s="61" t="s">
        <v>227</v>
      </c>
      <c r="H20" s="63"/>
      <c r="I20" s="63"/>
      <c r="J20" s="63"/>
      <c r="K20" s="62">
        <v>41565</v>
      </c>
      <c r="L20" s="63"/>
      <c r="M20" s="63"/>
      <c r="N20" s="63"/>
      <c r="O20" s="63"/>
      <c r="P20" s="62">
        <v>42017</v>
      </c>
      <c r="Q20" s="63"/>
      <c r="R20" s="63"/>
      <c r="S20" s="63"/>
      <c r="T20" s="62">
        <v>42382</v>
      </c>
      <c r="U20" s="63"/>
      <c r="V20" s="63"/>
      <c r="W20" s="63"/>
      <c r="X20" s="62">
        <v>42762</v>
      </c>
      <c r="Y20" s="63"/>
      <c r="Z20" s="63"/>
      <c r="AA20" s="63"/>
      <c r="AB20" s="62">
        <v>43154</v>
      </c>
      <c r="AC20" s="63"/>
      <c r="AD20" s="63"/>
      <c r="AE20" s="63"/>
      <c r="AF20" s="62">
        <v>43142</v>
      </c>
      <c r="AG20" s="63"/>
      <c r="AH20" s="63"/>
      <c r="AI20" s="63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</row>
    <row r="21" spans="1:46" x14ac:dyDescent="0.25">
      <c r="A21" s="65"/>
      <c r="B21" s="67"/>
      <c r="C21" s="54"/>
      <c r="D21" s="54"/>
      <c r="E21" s="54"/>
      <c r="F21" s="54"/>
      <c r="G21" s="58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</row>
    <row r="22" spans="1:46" ht="22.5" x14ac:dyDescent="0.25">
      <c r="A22" s="60" t="s">
        <v>247</v>
      </c>
      <c r="B22" s="53" t="s">
        <v>229</v>
      </c>
      <c r="C22" s="54" t="s">
        <v>225</v>
      </c>
      <c r="D22" s="54"/>
      <c r="E22" s="54"/>
      <c r="F22" s="54" t="s">
        <v>242</v>
      </c>
      <c r="G22" s="61" t="s">
        <v>235</v>
      </c>
      <c r="H22" s="63"/>
      <c r="I22" s="62">
        <v>41367</v>
      </c>
      <c r="J22" s="63"/>
      <c r="K22" s="63"/>
      <c r="L22" s="63"/>
      <c r="M22" s="63"/>
      <c r="N22" s="62">
        <v>41851</v>
      </c>
      <c r="O22" s="62">
        <v>41942</v>
      </c>
      <c r="P22" s="63"/>
      <c r="Q22" s="63"/>
      <c r="R22" s="70"/>
      <c r="S22" s="62">
        <v>42313</v>
      </c>
      <c r="T22" s="63"/>
      <c r="U22" s="63"/>
      <c r="V22" s="63"/>
      <c r="W22" s="62">
        <v>42690</v>
      </c>
      <c r="X22" s="63"/>
      <c r="Y22" s="63"/>
      <c r="Z22" s="63"/>
      <c r="AA22" s="63"/>
      <c r="AB22" s="62">
        <v>43125</v>
      </c>
      <c r="AC22" s="63"/>
      <c r="AD22" s="63"/>
      <c r="AE22" s="63"/>
      <c r="AF22" s="62">
        <v>43145</v>
      </c>
      <c r="AG22" s="63"/>
      <c r="AH22" s="63"/>
      <c r="AI22" s="63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</row>
    <row r="23" spans="1:46" ht="33.75" x14ac:dyDescent="0.25">
      <c r="A23" s="60"/>
      <c r="B23" s="53" t="s">
        <v>248</v>
      </c>
      <c r="C23" s="54"/>
      <c r="D23" s="54" t="s">
        <v>225</v>
      </c>
      <c r="E23" s="54"/>
      <c r="F23" s="54" t="s">
        <v>232</v>
      </c>
      <c r="G23" s="61" t="s">
        <v>249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</row>
    <row r="24" spans="1:46" x14ac:dyDescent="0.25">
      <c r="A24" s="65"/>
      <c r="B24" s="67" t="s">
        <v>245</v>
      </c>
      <c r="C24" s="54"/>
      <c r="D24" s="54"/>
      <c r="E24" s="54" t="s">
        <v>225</v>
      </c>
      <c r="F24" s="58" t="s">
        <v>246</v>
      </c>
      <c r="G24" s="61" t="s">
        <v>235</v>
      </c>
      <c r="H24" s="63"/>
      <c r="I24" s="63"/>
      <c r="J24" s="63"/>
      <c r="K24" s="63"/>
      <c r="L24" s="63"/>
      <c r="M24" s="63"/>
      <c r="N24" s="63"/>
      <c r="O24" s="63"/>
      <c r="P24" s="62">
        <v>42017</v>
      </c>
      <c r="Q24" s="63"/>
      <c r="R24" s="63"/>
      <c r="S24" s="63"/>
      <c r="T24" s="62">
        <v>42382</v>
      </c>
      <c r="U24" s="63"/>
      <c r="V24" s="63"/>
      <c r="W24" s="63"/>
      <c r="X24" s="62">
        <v>42762</v>
      </c>
      <c r="Y24" s="63"/>
      <c r="Z24" s="63"/>
      <c r="AA24" s="63"/>
      <c r="AB24" s="62">
        <v>43154</v>
      </c>
      <c r="AC24" s="63"/>
      <c r="AD24" s="63"/>
      <c r="AE24" s="63"/>
      <c r="AF24" s="62">
        <v>43142</v>
      </c>
      <c r="AG24" s="63"/>
      <c r="AH24" s="63"/>
      <c r="AI24" s="63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</row>
    <row r="25" spans="1:46" x14ac:dyDescent="0.25">
      <c r="A25" s="65"/>
      <c r="B25" s="67"/>
      <c r="C25" s="58"/>
      <c r="D25" s="58"/>
      <c r="E25" s="58"/>
      <c r="F25" s="58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</row>
    <row r="26" spans="1:46" ht="22.5" x14ac:dyDescent="0.25">
      <c r="A26" s="60" t="s">
        <v>250</v>
      </c>
      <c r="B26" s="53" t="s">
        <v>229</v>
      </c>
      <c r="C26" s="54" t="s">
        <v>225</v>
      </c>
      <c r="D26" s="54"/>
      <c r="E26" s="54"/>
      <c r="F26" s="54" t="s">
        <v>251</v>
      </c>
      <c r="G26" s="61" t="s">
        <v>227</v>
      </c>
      <c r="H26" s="64"/>
      <c r="I26" s="64"/>
      <c r="J26" s="64"/>
      <c r="K26" s="64"/>
      <c r="L26" s="66"/>
      <c r="M26" s="64"/>
      <c r="N26" s="64"/>
      <c r="O26" s="64"/>
      <c r="P26" s="66"/>
      <c r="Q26" s="64"/>
      <c r="R26" s="64"/>
      <c r="S26" s="64"/>
      <c r="T26" s="66"/>
      <c r="U26" s="64"/>
      <c r="V26" s="64"/>
      <c r="W26" s="64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</row>
    <row r="27" spans="1:46" ht="45" x14ac:dyDescent="0.25">
      <c r="A27" s="53" t="s">
        <v>252</v>
      </c>
      <c r="B27" s="53" t="s">
        <v>239</v>
      </c>
      <c r="C27" s="54" t="s">
        <v>225</v>
      </c>
      <c r="D27" s="54"/>
      <c r="E27" s="54"/>
      <c r="F27" s="54" t="s">
        <v>246</v>
      </c>
      <c r="G27" s="61" t="s">
        <v>253</v>
      </c>
      <c r="H27" s="63"/>
      <c r="I27" s="63"/>
      <c r="J27" s="63"/>
      <c r="K27" s="63"/>
      <c r="L27" s="62">
        <v>41674</v>
      </c>
      <c r="M27" s="63"/>
      <c r="N27" s="63"/>
      <c r="O27" s="63"/>
      <c r="P27" s="62">
        <v>42017</v>
      </c>
      <c r="Q27" s="63"/>
      <c r="R27" s="63"/>
      <c r="S27" s="63"/>
      <c r="T27" s="62">
        <v>42382</v>
      </c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71">
        <v>43843</v>
      </c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</row>
    <row r="28" spans="1:46" ht="22.5" x14ac:dyDescent="0.25">
      <c r="A28" s="60"/>
      <c r="B28" s="53" t="s">
        <v>254</v>
      </c>
      <c r="C28" s="54" t="s">
        <v>225</v>
      </c>
      <c r="D28" s="54"/>
      <c r="E28" s="54" t="s">
        <v>225</v>
      </c>
      <c r="F28" s="54" t="s">
        <v>246</v>
      </c>
      <c r="G28" s="61" t="s">
        <v>253</v>
      </c>
      <c r="H28" s="63"/>
      <c r="I28" s="63"/>
      <c r="J28" s="63"/>
      <c r="K28" s="62">
        <v>41555</v>
      </c>
      <c r="L28" s="63"/>
      <c r="M28" s="63"/>
      <c r="N28" s="63"/>
      <c r="O28" s="63"/>
      <c r="P28" s="62">
        <v>42017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71">
        <v>43843</v>
      </c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</row>
    <row r="29" spans="1:46" ht="22.5" x14ac:dyDescent="0.25">
      <c r="A29" s="60"/>
      <c r="B29" s="53" t="s">
        <v>231</v>
      </c>
      <c r="C29" s="54"/>
      <c r="D29" s="54" t="s">
        <v>225</v>
      </c>
      <c r="E29" s="54"/>
      <c r="F29" s="54" t="s">
        <v>232</v>
      </c>
      <c r="G29" s="61" t="s">
        <v>249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</row>
    <row r="30" spans="1:46" x14ac:dyDescent="0.25">
      <c r="A30" s="65"/>
      <c r="B30" s="67"/>
      <c r="C30" s="58"/>
      <c r="D30" s="58"/>
      <c r="E30" s="58"/>
      <c r="F30" s="58"/>
      <c r="G30" s="5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</row>
    <row r="31" spans="1:46" ht="33.75" x14ac:dyDescent="0.25">
      <c r="A31" s="60" t="s">
        <v>255</v>
      </c>
      <c r="B31" s="53" t="s">
        <v>256</v>
      </c>
      <c r="C31" s="54" t="s">
        <v>225</v>
      </c>
      <c r="D31" s="54"/>
      <c r="E31" s="54"/>
      <c r="F31" s="54" t="s">
        <v>257</v>
      </c>
      <c r="G31" s="61" t="s">
        <v>235</v>
      </c>
      <c r="H31" s="63"/>
      <c r="I31" s="63"/>
      <c r="J31" s="63"/>
      <c r="K31" s="63"/>
      <c r="L31" s="62">
        <v>41688</v>
      </c>
      <c r="M31" s="63"/>
      <c r="N31" s="63"/>
      <c r="O31" s="63"/>
      <c r="P31" s="63"/>
      <c r="Q31" s="63"/>
      <c r="R31" s="63"/>
      <c r="S31" s="63"/>
      <c r="T31" s="62">
        <v>42418</v>
      </c>
      <c r="U31" s="63"/>
      <c r="V31" s="63"/>
      <c r="W31" s="63"/>
      <c r="X31" s="62">
        <v>42802</v>
      </c>
      <c r="Y31" s="63"/>
      <c r="Z31" s="63"/>
      <c r="AA31" s="63"/>
      <c r="AB31" s="62">
        <v>43166</v>
      </c>
      <c r="AC31" s="63"/>
      <c r="AD31" s="63"/>
      <c r="AE31" s="63"/>
      <c r="AF31" s="62">
        <v>43530</v>
      </c>
      <c r="AG31" s="63"/>
      <c r="AH31" s="63"/>
      <c r="AI31" s="63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</row>
    <row r="32" spans="1:46" ht="22.5" x14ac:dyDescent="0.25">
      <c r="A32" s="53" t="s">
        <v>258</v>
      </c>
      <c r="B32" s="53" t="s">
        <v>259</v>
      </c>
      <c r="C32" s="54"/>
      <c r="D32" s="54"/>
      <c r="E32" s="54" t="s">
        <v>225</v>
      </c>
      <c r="F32" s="54" t="s">
        <v>246</v>
      </c>
      <c r="G32" s="61" t="s">
        <v>260</v>
      </c>
      <c r="H32" s="63"/>
      <c r="I32" s="63"/>
      <c r="J32" s="63"/>
      <c r="K32" s="63"/>
      <c r="L32" s="62">
        <v>41674</v>
      </c>
      <c r="M32" s="63"/>
      <c r="N32" s="63"/>
      <c r="O32" s="63"/>
      <c r="P32" s="62">
        <v>42017</v>
      </c>
      <c r="Q32" s="63"/>
      <c r="R32" s="63"/>
      <c r="S32" s="63"/>
      <c r="T32" s="62">
        <v>42382</v>
      </c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59"/>
      <c r="AM32" s="59"/>
      <c r="AN32" s="59"/>
      <c r="AO32" s="59"/>
      <c r="AP32" s="59"/>
      <c r="AQ32" s="59"/>
      <c r="AR32" s="59"/>
      <c r="AS32" s="59"/>
      <c r="AT32" s="59"/>
    </row>
    <row r="33" spans="1:46" ht="22.5" x14ac:dyDescent="0.25">
      <c r="A33" s="60"/>
      <c r="B33" s="53" t="s">
        <v>231</v>
      </c>
      <c r="C33" s="54"/>
      <c r="D33" s="54" t="s">
        <v>225</v>
      </c>
      <c r="E33" s="54"/>
      <c r="F33" s="54" t="s">
        <v>232</v>
      </c>
      <c r="G33" s="61" t="s">
        <v>244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</row>
    <row r="34" spans="1:46" ht="22.5" x14ac:dyDescent="0.25">
      <c r="A34" s="65"/>
      <c r="B34" s="67" t="s">
        <v>261</v>
      </c>
      <c r="C34" s="54" t="s">
        <v>225</v>
      </c>
      <c r="D34" s="54" t="s">
        <v>225</v>
      </c>
      <c r="E34" s="54"/>
      <c r="F34" s="54" t="s">
        <v>257</v>
      </c>
      <c r="G34" s="61" t="s">
        <v>262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2">
        <v>42418</v>
      </c>
      <c r="U34" s="63"/>
      <c r="V34" s="63"/>
      <c r="W34" s="63"/>
      <c r="X34" s="63"/>
      <c r="Y34" s="63"/>
      <c r="Z34" s="63"/>
      <c r="AA34" s="63"/>
      <c r="AB34" s="62">
        <v>43166</v>
      </c>
      <c r="AC34" s="63"/>
      <c r="AD34" s="63"/>
      <c r="AE34" s="63"/>
      <c r="AF34" s="63"/>
      <c r="AG34" s="63"/>
      <c r="AH34" s="63"/>
      <c r="AI34" s="63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</row>
    <row r="35" spans="1:46" ht="22.5" x14ac:dyDescent="0.25">
      <c r="A35" s="65"/>
      <c r="B35" s="67" t="s">
        <v>263</v>
      </c>
      <c r="C35" s="54"/>
      <c r="D35" s="54"/>
      <c r="E35" s="54" t="s">
        <v>225</v>
      </c>
      <c r="F35" s="54" t="s">
        <v>264</v>
      </c>
      <c r="G35" s="61" t="s">
        <v>265</v>
      </c>
      <c r="H35" s="63"/>
      <c r="I35" s="63"/>
      <c r="J35" s="63"/>
      <c r="K35" s="63"/>
      <c r="L35" s="63"/>
      <c r="M35" s="63"/>
      <c r="N35" s="62">
        <v>41893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71">
        <v>43719</v>
      </c>
      <c r="AI35" s="63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</row>
    <row r="36" spans="1:46" x14ac:dyDescent="0.25">
      <c r="A36" s="60"/>
      <c r="B36" s="53"/>
      <c r="C36" s="54"/>
      <c r="D36" s="54"/>
      <c r="E36" s="54"/>
      <c r="F36" s="54"/>
      <c r="G36" s="58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</row>
    <row r="37" spans="1:46" ht="78.75" x14ac:dyDescent="0.25">
      <c r="A37" s="60" t="s">
        <v>266</v>
      </c>
      <c r="B37" s="53" t="s">
        <v>239</v>
      </c>
      <c r="C37" s="54"/>
      <c r="D37" s="54" t="s">
        <v>225</v>
      </c>
      <c r="E37" s="54"/>
      <c r="F37" s="68" t="s">
        <v>232</v>
      </c>
      <c r="G37" s="61" t="s">
        <v>249</v>
      </c>
      <c r="H37" s="59"/>
      <c r="I37" s="59"/>
      <c r="J37" s="59"/>
      <c r="K37" s="59"/>
      <c r="L37" s="59"/>
      <c r="M37" s="59"/>
      <c r="N37" s="62">
        <v>41900</v>
      </c>
      <c r="O37" s="59"/>
      <c r="P37" s="59"/>
      <c r="Q37" s="59"/>
      <c r="R37" s="59"/>
      <c r="S37" s="59"/>
      <c r="T37" s="72" t="s">
        <v>267</v>
      </c>
      <c r="U37" s="62">
        <v>42548</v>
      </c>
      <c r="V37" s="62">
        <v>42635</v>
      </c>
      <c r="W37" s="62" t="s">
        <v>76</v>
      </c>
      <c r="X37" s="62">
        <v>42744</v>
      </c>
      <c r="Y37" s="62">
        <v>42849</v>
      </c>
      <c r="Z37" s="62">
        <v>42940</v>
      </c>
      <c r="AA37" s="63"/>
      <c r="AB37" s="62">
        <v>43129</v>
      </c>
      <c r="AC37" s="62">
        <v>43215</v>
      </c>
      <c r="AD37" s="62">
        <v>43306</v>
      </c>
      <c r="AE37" s="62">
        <v>43391</v>
      </c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</row>
    <row r="38" spans="1:46" x14ac:dyDescent="0.25">
      <c r="A38" s="60"/>
      <c r="B38" s="53"/>
      <c r="C38" s="54"/>
      <c r="D38" s="54"/>
      <c r="E38" s="54"/>
      <c r="F38" s="54"/>
      <c r="G38" s="58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</row>
    <row r="39" spans="1:46" ht="45" x14ac:dyDescent="0.25">
      <c r="A39" s="60" t="s">
        <v>268</v>
      </c>
      <c r="B39" s="67" t="s">
        <v>245</v>
      </c>
      <c r="C39" s="54"/>
      <c r="D39" s="54"/>
      <c r="E39" s="54" t="s">
        <v>225</v>
      </c>
      <c r="F39" s="58" t="s">
        <v>246</v>
      </c>
      <c r="G39" s="61" t="s">
        <v>253</v>
      </c>
      <c r="H39" s="63"/>
      <c r="I39" s="63"/>
      <c r="J39" s="63"/>
      <c r="K39" s="63"/>
      <c r="L39" s="63"/>
      <c r="M39" s="63"/>
      <c r="N39" s="63"/>
      <c r="O39" s="63"/>
      <c r="P39" s="62">
        <v>42017</v>
      </c>
      <c r="Q39" s="63"/>
      <c r="R39" s="63"/>
      <c r="S39" s="70"/>
      <c r="T39" s="63"/>
      <c r="U39" s="63"/>
      <c r="V39" s="63"/>
      <c r="W39" s="63"/>
      <c r="X39" s="62">
        <v>42762</v>
      </c>
      <c r="Y39" s="63"/>
      <c r="Z39" s="70"/>
      <c r="AA39" s="63"/>
      <c r="AB39" s="63"/>
      <c r="AC39" s="63"/>
      <c r="AD39" s="63"/>
      <c r="AE39" s="63"/>
      <c r="AF39" s="63"/>
      <c r="AG39" s="63"/>
      <c r="AH39" s="63"/>
      <c r="AI39" s="70"/>
      <c r="AJ39" s="73"/>
      <c r="AK39" s="73"/>
      <c r="AL39" s="73"/>
      <c r="AM39" s="73"/>
      <c r="AN39" s="73"/>
      <c r="AO39" s="73"/>
      <c r="AP39" s="73"/>
      <c r="AQ39" s="73"/>
      <c r="AR39" s="71">
        <v>44588</v>
      </c>
      <c r="AS39" s="59"/>
      <c r="AT39" s="59"/>
    </row>
    <row r="40" spans="1:46" ht="22.5" x14ac:dyDescent="0.25">
      <c r="A40" s="60"/>
      <c r="B40" s="67" t="s">
        <v>269</v>
      </c>
      <c r="C40" s="54"/>
      <c r="D40" s="54"/>
      <c r="E40" s="54"/>
      <c r="F40" s="74" t="s">
        <v>270</v>
      </c>
      <c r="G40" s="61" t="s">
        <v>253</v>
      </c>
      <c r="H40" s="63"/>
      <c r="I40" s="63"/>
      <c r="J40" s="63"/>
      <c r="K40" s="63"/>
      <c r="L40" s="63"/>
      <c r="M40" s="63"/>
      <c r="N40" s="63"/>
      <c r="O40" s="63"/>
      <c r="P40" s="70"/>
      <c r="Q40" s="63"/>
      <c r="R40" s="63"/>
      <c r="S40" s="70"/>
      <c r="T40" s="63"/>
      <c r="U40" s="63"/>
      <c r="V40" s="63"/>
      <c r="W40" s="63"/>
      <c r="X40" s="70"/>
      <c r="Y40" s="63"/>
      <c r="Z40" s="62">
        <v>42992</v>
      </c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71">
        <v>44818</v>
      </c>
    </row>
    <row r="41" spans="1:46" x14ac:dyDescent="0.25">
      <c r="A41" s="65"/>
      <c r="B41" s="67"/>
      <c r="C41" s="58"/>
      <c r="D41" s="58"/>
      <c r="E41" s="58"/>
      <c r="F41" s="58"/>
      <c r="G41" s="58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</row>
    <row r="42" spans="1:46" ht="22.5" x14ac:dyDescent="0.25">
      <c r="A42" s="60" t="s">
        <v>271</v>
      </c>
      <c r="B42" s="53" t="s">
        <v>272</v>
      </c>
      <c r="C42" s="54"/>
      <c r="D42" s="54" t="s">
        <v>225</v>
      </c>
      <c r="E42" s="54"/>
      <c r="F42" s="54" t="s">
        <v>232</v>
      </c>
      <c r="G42" s="61" t="s">
        <v>249</v>
      </c>
      <c r="H42" s="62">
        <v>41325</v>
      </c>
      <c r="I42" s="62">
        <v>41422</v>
      </c>
      <c r="J42" s="62">
        <v>41516</v>
      </c>
      <c r="K42" s="62">
        <v>41600</v>
      </c>
      <c r="L42" s="62">
        <v>41691</v>
      </c>
      <c r="M42" s="62">
        <v>41773</v>
      </c>
      <c r="N42" s="62">
        <v>41858</v>
      </c>
      <c r="O42" s="62">
        <v>41948</v>
      </c>
      <c r="P42" s="62">
        <v>42024</v>
      </c>
      <c r="Q42" s="72" t="s">
        <v>273</v>
      </c>
      <c r="R42" s="62">
        <v>42249</v>
      </c>
      <c r="S42" s="62">
        <v>42359</v>
      </c>
      <c r="T42" s="62">
        <v>42453</v>
      </c>
      <c r="U42" s="63"/>
      <c r="V42" s="62">
        <v>42556</v>
      </c>
      <c r="W42" s="62">
        <v>42663</v>
      </c>
      <c r="X42" s="62">
        <v>42773</v>
      </c>
      <c r="Y42" s="63"/>
      <c r="Z42" s="62">
        <v>42933</v>
      </c>
      <c r="AA42" s="62">
        <v>43019</v>
      </c>
      <c r="AB42" s="62">
        <v>43108</v>
      </c>
      <c r="AC42" s="62">
        <v>43200</v>
      </c>
      <c r="AD42" s="62">
        <v>43298</v>
      </c>
      <c r="AE42" s="62">
        <v>43381</v>
      </c>
      <c r="AF42" s="62">
        <v>43472</v>
      </c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</row>
    <row r="43" spans="1:46" ht="22.5" x14ac:dyDescent="0.25">
      <c r="A43" s="60"/>
      <c r="B43" s="53" t="s">
        <v>274</v>
      </c>
      <c r="C43" s="54"/>
      <c r="D43" s="54" t="s">
        <v>225</v>
      </c>
      <c r="E43" s="54"/>
      <c r="F43" s="54" t="s">
        <v>232</v>
      </c>
      <c r="G43" s="61" t="s">
        <v>253</v>
      </c>
      <c r="H43" s="63"/>
      <c r="I43" s="75" t="s">
        <v>275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59" t="s">
        <v>276</v>
      </c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</row>
    <row r="44" spans="1:46" x14ac:dyDescent="0.25">
      <c r="A44" s="60"/>
      <c r="B44" s="53"/>
      <c r="C44" s="54"/>
      <c r="D44" s="54"/>
      <c r="E44" s="54"/>
      <c r="F44" s="54"/>
      <c r="G44" s="58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</row>
    <row r="45" spans="1:46" ht="22.5" x14ac:dyDescent="0.25">
      <c r="A45" s="65" t="s">
        <v>277</v>
      </c>
      <c r="B45" s="53" t="s">
        <v>272</v>
      </c>
      <c r="C45" s="54"/>
      <c r="D45" s="54" t="s">
        <v>225</v>
      </c>
      <c r="E45" s="54"/>
      <c r="F45" s="54" t="s">
        <v>232</v>
      </c>
      <c r="G45" s="61" t="s">
        <v>235</v>
      </c>
      <c r="H45" s="63"/>
      <c r="I45" s="63"/>
      <c r="J45" s="62">
        <v>41528</v>
      </c>
      <c r="K45" s="63"/>
      <c r="L45" s="63"/>
      <c r="M45" s="63"/>
      <c r="N45" s="62">
        <v>41893</v>
      </c>
      <c r="O45" s="63"/>
      <c r="P45" s="63"/>
      <c r="Q45" s="63"/>
      <c r="R45" s="62">
        <v>42256</v>
      </c>
      <c r="S45" s="63"/>
      <c r="T45" s="63"/>
      <c r="U45" s="63"/>
      <c r="V45" s="62">
        <v>42614</v>
      </c>
      <c r="W45" s="63"/>
      <c r="X45" s="63"/>
      <c r="Y45" s="63"/>
      <c r="Z45" s="62">
        <v>42983</v>
      </c>
      <c r="AA45" s="63"/>
      <c r="AB45" s="63"/>
      <c r="AC45" s="63"/>
      <c r="AD45" s="62">
        <v>43348</v>
      </c>
      <c r="AE45" s="63"/>
      <c r="AF45" s="63"/>
      <c r="AG45" s="63"/>
      <c r="AH45" s="66">
        <v>43713</v>
      </c>
      <c r="AI45" s="63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</row>
    <row r="46" spans="1:46" x14ac:dyDescent="0.25">
      <c r="A46" s="65"/>
      <c r="B46" s="53"/>
      <c r="C46" s="54"/>
      <c r="D46" s="54"/>
      <c r="E46" s="54"/>
      <c r="F46" s="54"/>
      <c r="G46" s="58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</row>
    <row r="47" spans="1:46" ht="22.5" x14ac:dyDescent="0.25">
      <c r="A47" s="65" t="s">
        <v>131</v>
      </c>
      <c r="B47" s="53" t="s">
        <v>229</v>
      </c>
      <c r="C47" s="54" t="s">
        <v>225</v>
      </c>
      <c r="D47" s="54"/>
      <c r="E47" s="54"/>
      <c r="F47" s="54" t="s">
        <v>278</v>
      </c>
      <c r="G47" s="61" t="s">
        <v>235</v>
      </c>
      <c r="H47" s="64"/>
      <c r="I47" s="64"/>
      <c r="J47" s="64" t="s">
        <v>251</v>
      </c>
      <c r="K47" s="64" t="s">
        <v>251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</row>
    <row r="48" spans="1:46" x14ac:dyDescent="0.25">
      <c r="A48" s="65"/>
      <c r="B48" s="53"/>
      <c r="C48" s="54"/>
      <c r="D48" s="54"/>
      <c r="E48" s="54"/>
      <c r="F48" s="54"/>
      <c r="G48" s="58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</row>
    <row r="49" spans="1:46" ht="45" x14ac:dyDescent="0.25">
      <c r="A49" s="65" t="s">
        <v>279</v>
      </c>
      <c r="B49" s="53" t="s">
        <v>229</v>
      </c>
      <c r="C49" s="54" t="s">
        <v>225</v>
      </c>
      <c r="D49" s="54"/>
      <c r="E49" s="54"/>
      <c r="F49" s="54" t="s">
        <v>280</v>
      </c>
      <c r="G49" s="61" t="s">
        <v>235</v>
      </c>
      <c r="H49" s="63"/>
      <c r="I49" s="63"/>
      <c r="J49" s="62">
        <v>41537</v>
      </c>
      <c r="K49" s="63"/>
      <c r="L49" s="63"/>
      <c r="M49" s="63"/>
      <c r="N49" s="62">
        <v>41911</v>
      </c>
      <c r="O49" s="63"/>
      <c r="P49" s="63"/>
      <c r="Q49" s="63"/>
      <c r="R49" s="63"/>
      <c r="S49" s="62">
        <v>42289</v>
      </c>
      <c r="T49" s="63"/>
      <c r="U49" s="63"/>
      <c r="V49" s="62">
        <v>42621</v>
      </c>
      <c r="W49" s="63"/>
      <c r="X49" s="63"/>
      <c r="Y49" s="63"/>
      <c r="Z49" s="62">
        <v>42991</v>
      </c>
      <c r="AA49" s="63"/>
      <c r="AB49" s="63"/>
      <c r="AC49" s="63"/>
      <c r="AD49" s="62">
        <v>43355</v>
      </c>
      <c r="AE49" s="63"/>
      <c r="AF49" s="63"/>
      <c r="AG49" s="63"/>
      <c r="AH49" s="62">
        <v>43685</v>
      </c>
      <c r="AI49" s="63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</row>
    <row r="50" spans="1:46" x14ac:dyDescent="0.25">
      <c r="A50" s="65"/>
      <c r="B50" s="53"/>
      <c r="C50" s="54"/>
      <c r="D50" s="54"/>
      <c r="E50" s="54"/>
      <c r="F50" s="54"/>
      <c r="G50" s="58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</row>
    <row r="51" spans="1:46" ht="22.5" x14ac:dyDescent="0.25">
      <c r="A51" s="65" t="s">
        <v>281</v>
      </c>
      <c r="B51" s="53" t="s">
        <v>229</v>
      </c>
      <c r="C51" s="54" t="s">
        <v>225</v>
      </c>
      <c r="D51" s="54"/>
      <c r="E51" s="54"/>
      <c r="F51" s="54" t="s">
        <v>282</v>
      </c>
      <c r="G51" s="61" t="s">
        <v>235</v>
      </c>
      <c r="H51" s="62">
        <v>41306</v>
      </c>
      <c r="I51" s="63"/>
      <c r="J51" s="63"/>
      <c r="K51" s="62">
        <v>41614</v>
      </c>
      <c r="L51" s="63"/>
      <c r="M51" s="63"/>
      <c r="N51" s="63"/>
      <c r="O51" s="62">
        <v>41946</v>
      </c>
      <c r="P51" s="62">
        <v>42090</v>
      </c>
      <c r="Q51" s="62">
        <v>42110</v>
      </c>
      <c r="R51" s="62">
        <v>42272</v>
      </c>
      <c r="S51" s="62">
        <v>42304</v>
      </c>
      <c r="T51" s="63"/>
      <c r="U51" s="62">
        <v>42471</v>
      </c>
      <c r="V51" s="63"/>
      <c r="W51" s="76" t="s">
        <v>283</v>
      </c>
      <c r="X51" s="63"/>
      <c r="Y51" s="62">
        <v>42832</v>
      </c>
      <c r="Z51" s="63"/>
      <c r="AA51" s="63"/>
      <c r="AB51" s="63"/>
      <c r="AC51" s="62">
        <v>43208</v>
      </c>
      <c r="AD51" s="62">
        <v>43368</v>
      </c>
      <c r="AE51" s="63"/>
      <c r="AF51" s="63"/>
      <c r="AG51" s="62">
        <v>43567</v>
      </c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</row>
    <row r="52" spans="1:46" x14ac:dyDescent="0.25">
      <c r="A52" s="65"/>
      <c r="B52" s="53"/>
      <c r="C52" s="54"/>
      <c r="D52" s="54"/>
      <c r="E52" s="54"/>
      <c r="F52" s="54"/>
      <c r="G52" s="58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</row>
    <row r="53" spans="1:46" ht="22.5" x14ac:dyDescent="0.25">
      <c r="A53" s="65" t="s">
        <v>284</v>
      </c>
      <c r="B53" s="53" t="s">
        <v>229</v>
      </c>
      <c r="C53" s="54" t="s">
        <v>225</v>
      </c>
      <c r="D53" s="54"/>
      <c r="E53" s="54"/>
      <c r="F53" s="54" t="s">
        <v>285</v>
      </c>
      <c r="G53" s="61" t="s">
        <v>235</v>
      </c>
      <c r="H53" s="63"/>
      <c r="I53" s="62">
        <v>41415</v>
      </c>
      <c r="J53" s="63"/>
      <c r="K53" s="63"/>
      <c r="L53" s="63"/>
      <c r="M53" s="63"/>
      <c r="N53" s="62">
        <v>41893</v>
      </c>
      <c r="O53" s="63"/>
      <c r="P53" s="63"/>
      <c r="Q53" s="63"/>
      <c r="R53" s="63"/>
      <c r="S53" s="62">
        <v>42340</v>
      </c>
      <c r="T53" s="63"/>
      <c r="U53" s="63"/>
      <c r="V53" s="63"/>
      <c r="W53" s="62">
        <v>42720</v>
      </c>
      <c r="X53" s="63"/>
      <c r="Y53" s="63"/>
      <c r="Z53" s="63"/>
      <c r="AA53" s="62">
        <v>43071</v>
      </c>
      <c r="AB53" s="63"/>
      <c r="AC53" s="63"/>
      <c r="AD53" s="63"/>
      <c r="AE53" s="63"/>
      <c r="AF53" s="62">
        <v>43496</v>
      </c>
      <c r="AG53" s="63"/>
      <c r="AH53" s="63"/>
      <c r="AI53" s="63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</row>
    <row r="54" spans="1:46" x14ac:dyDescent="0.25">
      <c r="A54" s="65"/>
      <c r="B54" s="53"/>
      <c r="C54" s="54"/>
      <c r="D54" s="54"/>
      <c r="E54" s="54"/>
      <c r="F54" s="54"/>
      <c r="G54" s="58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</row>
    <row r="55" spans="1:46" ht="33.75" x14ac:dyDescent="0.25">
      <c r="A55" s="65" t="s">
        <v>286</v>
      </c>
      <c r="B55" s="53" t="s">
        <v>229</v>
      </c>
      <c r="C55" s="54" t="s">
        <v>225</v>
      </c>
      <c r="D55" s="54"/>
      <c r="E55" s="54"/>
      <c r="F55" s="54" t="s">
        <v>287</v>
      </c>
      <c r="G55" s="61" t="s">
        <v>235</v>
      </c>
      <c r="H55" s="64"/>
      <c r="I55" s="64"/>
      <c r="J55" s="64" t="s">
        <v>251</v>
      </c>
      <c r="K55" s="64" t="s">
        <v>251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</row>
    <row r="56" spans="1:46" x14ac:dyDescent="0.25">
      <c r="A56" s="65"/>
      <c r="B56" s="53"/>
      <c r="C56" s="54"/>
      <c r="D56" s="54"/>
      <c r="E56" s="54"/>
      <c r="F56" s="54"/>
      <c r="G56" s="58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</row>
    <row r="57" spans="1:46" ht="22.5" x14ac:dyDescent="0.25">
      <c r="A57" s="65" t="s">
        <v>288</v>
      </c>
      <c r="B57" s="53" t="s">
        <v>229</v>
      </c>
      <c r="C57" s="54" t="s">
        <v>225</v>
      </c>
      <c r="D57" s="54"/>
      <c r="E57" s="54"/>
      <c r="F57" s="68" t="s">
        <v>289</v>
      </c>
      <c r="G57" s="61" t="s">
        <v>290</v>
      </c>
      <c r="H57" s="63"/>
      <c r="I57" s="62">
        <v>41400</v>
      </c>
      <c r="J57" s="62">
        <v>41467</v>
      </c>
      <c r="K57" s="62">
        <v>41631</v>
      </c>
      <c r="L57" s="63"/>
      <c r="M57" s="63"/>
      <c r="N57" s="62">
        <v>41823</v>
      </c>
      <c r="O57" s="62">
        <v>41950</v>
      </c>
      <c r="P57" s="62">
        <v>42012</v>
      </c>
      <c r="Q57" s="63"/>
      <c r="R57" s="62">
        <v>42228</v>
      </c>
      <c r="S57" s="63"/>
      <c r="T57" s="62">
        <v>42396</v>
      </c>
      <c r="U57" s="63"/>
      <c r="V57" s="77" t="s">
        <v>251</v>
      </c>
      <c r="W57" s="63"/>
      <c r="X57" s="62">
        <v>42766</v>
      </c>
      <c r="Y57" s="63"/>
      <c r="Z57" s="62">
        <v>42955</v>
      </c>
      <c r="AA57" s="63"/>
      <c r="AB57" s="63"/>
      <c r="AC57" s="63"/>
      <c r="AD57" s="62">
        <v>43297</v>
      </c>
      <c r="AE57" s="63"/>
      <c r="AF57" s="62">
        <v>43551</v>
      </c>
      <c r="AG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</row>
    <row r="58" spans="1:46" x14ac:dyDescent="0.25">
      <c r="A58" s="65"/>
      <c r="B58" s="53" t="s">
        <v>229</v>
      </c>
      <c r="C58" s="54" t="s">
        <v>225</v>
      </c>
      <c r="D58" s="54"/>
      <c r="E58" s="54"/>
      <c r="F58" s="68" t="s">
        <v>291</v>
      </c>
      <c r="G58" s="61" t="s">
        <v>290</v>
      </c>
      <c r="H58" s="64"/>
      <c r="I58" s="66"/>
      <c r="J58" s="66" t="s">
        <v>251</v>
      </c>
      <c r="K58" s="66" t="s">
        <v>251</v>
      </c>
      <c r="L58" s="64"/>
      <c r="M58" s="64"/>
      <c r="N58" s="66"/>
      <c r="O58" s="66"/>
      <c r="P58" s="64"/>
      <c r="Q58" s="64"/>
      <c r="R58" s="71"/>
      <c r="S58" s="62">
        <v>42293</v>
      </c>
      <c r="T58" s="75"/>
      <c r="U58" s="62">
        <v>42465</v>
      </c>
      <c r="V58" s="62">
        <v>42639</v>
      </c>
      <c r="W58" s="66"/>
      <c r="X58" s="64"/>
      <c r="Y58" s="62">
        <v>42850</v>
      </c>
      <c r="Z58" s="64"/>
      <c r="AA58" s="64"/>
      <c r="AB58" s="64"/>
      <c r="AC58" s="62">
        <v>43245</v>
      </c>
      <c r="AD58" s="64"/>
      <c r="AE58" s="62">
        <v>43383</v>
      </c>
      <c r="AF58" s="64"/>
      <c r="AG58" s="62">
        <v>43640</v>
      </c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</row>
    <row r="59" spans="1:46" x14ac:dyDescent="0.25">
      <c r="A59" s="65"/>
      <c r="B59" s="67"/>
      <c r="C59" s="58"/>
      <c r="D59" s="58"/>
      <c r="E59" s="58"/>
      <c r="F59" s="78"/>
      <c r="G59" s="58"/>
      <c r="H59" s="64"/>
      <c r="I59" s="66"/>
      <c r="J59" s="66"/>
      <c r="K59" s="66"/>
      <c r="L59" s="64"/>
      <c r="M59" s="64"/>
      <c r="N59" s="66"/>
      <c r="O59" s="66"/>
      <c r="P59" s="64"/>
      <c r="Q59" s="64"/>
      <c r="R59" s="66"/>
      <c r="S59" s="66"/>
      <c r="T59" s="64"/>
      <c r="U59" s="64"/>
      <c r="V59" s="66"/>
      <c r="W59" s="66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</row>
    <row r="60" spans="1:46" ht="22.5" x14ac:dyDescent="0.25">
      <c r="A60" s="65" t="s">
        <v>292</v>
      </c>
      <c r="B60" s="67" t="s">
        <v>229</v>
      </c>
      <c r="C60" s="58" t="s">
        <v>225</v>
      </c>
      <c r="D60" s="58"/>
      <c r="E60" s="58"/>
      <c r="F60" s="78" t="s">
        <v>293</v>
      </c>
      <c r="G60" s="61" t="s">
        <v>235</v>
      </c>
      <c r="H60" s="64"/>
      <c r="I60" s="66"/>
      <c r="J60" s="66"/>
      <c r="K60" s="66"/>
      <c r="L60" s="64"/>
      <c r="M60" s="64"/>
      <c r="N60" s="66"/>
      <c r="O60" s="66"/>
      <c r="P60" s="64"/>
      <c r="Q60" s="64"/>
      <c r="R60" s="66"/>
      <c r="S60" s="66"/>
      <c r="T60" s="64"/>
      <c r="U60" s="64"/>
      <c r="V60" s="66"/>
      <c r="W60" s="66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</row>
    <row r="61" spans="1:46" x14ac:dyDescent="0.25">
      <c r="A61" s="65"/>
      <c r="B61" s="67"/>
      <c r="C61" s="58"/>
      <c r="D61" s="58"/>
      <c r="E61" s="58"/>
      <c r="F61" s="78"/>
      <c r="G61" s="58"/>
      <c r="H61" s="64"/>
      <c r="I61" s="66"/>
      <c r="J61" s="66"/>
      <c r="K61" s="66"/>
      <c r="L61" s="64"/>
      <c r="M61" s="64"/>
      <c r="N61" s="66"/>
      <c r="O61" s="66"/>
      <c r="P61" s="64"/>
      <c r="Q61" s="64"/>
      <c r="R61" s="66"/>
      <c r="S61" s="66"/>
      <c r="T61" s="64"/>
      <c r="U61" s="64"/>
      <c r="V61" s="66"/>
      <c r="W61" s="66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</row>
    <row r="62" spans="1:46" ht="45" x14ac:dyDescent="0.25">
      <c r="A62" s="65" t="s">
        <v>294</v>
      </c>
      <c r="B62" s="67" t="s">
        <v>229</v>
      </c>
      <c r="C62" s="58" t="s">
        <v>225</v>
      </c>
      <c r="D62" s="58"/>
      <c r="E62" s="58"/>
      <c r="F62" s="78" t="s">
        <v>293</v>
      </c>
      <c r="G62" s="61" t="s">
        <v>235</v>
      </c>
      <c r="H62" s="64"/>
      <c r="I62" s="66"/>
      <c r="J62" s="66"/>
      <c r="K62" s="66"/>
      <c r="L62" s="64"/>
      <c r="M62" s="64"/>
      <c r="N62" s="66"/>
      <c r="O62" s="66"/>
      <c r="P62" s="64"/>
      <c r="Q62" s="64"/>
      <c r="R62" s="62">
        <v>42272</v>
      </c>
      <c r="S62" s="63"/>
      <c r="T62" s="63"/>
      <c r="U62" s="63"/>
      <c r="V62" s="63"/>
      <c r="W62" s="62">
        <v>42660</v>
      </c>
      <c r="X62" s="63"/>
      <c r="Y62" s="63"/>
      <c r="Z62" s="63"/>
      <c r="AA62" s="62">
        <v>43020</v>
      </c>
      <c r="AB62" s="63"/>
      <c r="AC62" s="63"/>
      <c r="AD62" s="63"/>
      <c r="AE62" s="62">
        <v>43384</v>
      </c>
      <c r="AF62" s="63"/>
      <c r="AG62" s="63"/>
      <c r="AH62" s="63"/>
      <c r="AI62" s="79">
        <v>43749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</row>
    <row r="63" spans="1:46" x14ac:dyDescent="0.25">
      <c r="A63" s="65"/>
      <c r="B63" s="67"/>
      <c r="C63" s="58"/>
      <c r="D63" s="58"/>
      <c r="E63" s="58"/>
      <c r="F63" s="78"/>
      <c r="G63" s="58"/>
      <c r="H63" s="64"/>
      <c r="I63" s="66"/>
      <c r="J63" s="66"/>
      <c r="K63" s="66"/>
      <c r="L63" s="64"/>
      <c r="M63" s="64"/>
      <c r="N63" s="66"/>
      <c r="O63" s="66"/>
      <c r="P63" s="64"/>
      <c r="Q63" s="64"/>
      <c r="R63" s="66"/>
      <c r="S63" s="66"/>
      <c r="T63" s="64"/>
      <c r="U63" s="64"/>
      <c r="V63" s="66"/>
      <c r="W63" s="66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</row>
    <row r="64" spans="1:46" ht="22.5" x14ac:dyDescent="0.25">
      <c r="A64" s="80" t="s">
        <v>295</v>
      </c>
      <c r="B64" s="81" t="s">
        <v>229</v>
      </c>
      <c r="C64" s="82" t="s">
        <v>225</v>
      </c>
      <c r="D64" s="82"/>
      <c r="E64" s="82"/>
      <c r="F64" s="82" t="s">
        <v>296</v>
      </c>
      <c r="G64" s="83" t="s">
        <v>276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</row>
    <row r="65" spans="1:46" x14ac:dyDescent="0.25">
      <c r="A65" s="65"/>
      <c r="B65" s="53"/>
      <c r="C65" s="54"/>
      <c r="D65" s="54"/>
      <c r="E65" s="54"/>
      <c r="F65" s="54"/>
      <c r="G65" s="58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</row>
    <row r="66" spans="1:46" ht="22.5" x14ac:dyDescent="0.25">
      <c r="A66" s="65" t="s">
        <v>297</v>
      </c>
      <c r="B66" s="53" t="s">
        <v>229</v>
      </c>
      <c r="C66" s="54" t="s">
        <v>225</v>
      </c>
      <c r="D66" s="54"/>
      <c r="E66" s="54"/>
      <c r="F66" s="54" t="s">
        <v>298</v>
      </c>
      <c r="G66" s="58" t="s">
        <v>276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</row>
    <row r="67" spans="1:46" x14ac:dyDescent="0.25">
      <c r="A67" s="65"/>
      <c r="B67" s="53"/>
      <c r="C67" s="54"/>
      <c r="D67" s="54"/>
      <c r="E67" s="54"/>
      <c r="F67" s="54"/>
      <c r="G67" s="58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</row>
    <row r="68" spans="1:46" ht="22.5" x14ac:dyDescent="0.25">
      <c r="A68" s="65" t="s">
        <v>299</v>
      </c>
      <c r="B68" s="53" t="s">
        <v>229</v>
      </c>
      <c r="C68" s="54" t="s">
        <v>225</v>
      </c>
      <c r="D68" s="54"/>
      <c r="E68" s="54"/>
      <c r="F68" s="54" t="s">
        <v>300</v>
      </c>
      <c r="G68" s="58" t="s">
        <v>276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</row>
    <row r="69" spans="1:46" x14ac:dyDescent="0.25">
      <c r="A69" s="65"/>
      <c r="B69" s="53"/>
      <c r="C69" s="54"/>
      <c r="D69" s="54"/>
      <c r="E69" s="54"/>
      <c r="F69" s="54"/>
      <c r="G69" s="58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</row>
    <row r="70" spans="1:46" ht="22.5" x14ac:dyDescent="0.25">
      <c r="A70" s="65" t="s">
        <v>301</v>
      </c>
      <c r="B70" s="53" t="s">
        <v>302</v>
      </c>
      <c r="C70" s="54"/>
      <c r="D70" s="54"/>
      <c r="E70" s="54" t="s">
        <v>225</v>
      </c>
      <c r="F70" s="54" t="s">
        <v>264</v>
      </c>
      <c r="G70" s="61" t="s">
        <v>303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62">
        <v>43583</v>
      </c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</row>
    <row r="71" spans="1:46" x14ac:dyDescent="0.25">
      <c r="A71" s="65"/>
      <c r="B71" s="67"/>
      <c r="C71" s="58"/>
      <c r="D71" s="58"/>
      <c r="E71" s="58"/>
      <c r="F71" s="78"/>
      <c r="G71" s="58"/>
      <c r="H71" s="64"/>
      <c r="I71" s="66"/>
      <c r="J71" s="66"/>
      <c r="K71" s="66"/>
      <c r="L71" s="64"/>
      <c r="M71" s="64"/>
      <c r="N71" s="66"/>
      <c r="O71" s="66"/>
      <c r="P71" s="64"/>
      <c r="Q71" s="64"/>
      <c r="R71" s="66"/>
      <c r="S71" s="66"/>
      <c r="T71" s="64"/>
      <c r="U71" s="64"/>
      <c r="V71" s="66"/>
      <c r="W71" s="66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</row>
    <row r="72" spans="1:46" x14ac:dyDescent="0.25">
      <c r="A72" s="65" t="s">
        <v>304</v>
      </c>
      <c r="B72" s="67" t="s">
        <v>229</v>
      </c>
      <c r="C72" s="58" t="s">
        <v>225</v>
      </c>
      <c r="D72" s="58"/>
      <c r="E72" s="58"/>
      <c r="F72" s="78" t="s">
        <v>305</v>
      </c>
      <c r="G72" s="61" t="s">
        <v>235</v>
      </c>
      <c r="H72" s="64"/>
      <c r="I72" s="66"/>
      <c r="J72" s="66"/>
      <c r="K72" s="66"/>
      <c r="L72" s="64"/>
      <c r="M72" s="64"/>
      <c r="N72" s="66"/>
      <c r="O72" s="66"/>
      <c r="P72" s="64"/>
      <c r="Q72" s="64"/>
      <c r="R72" s="66"/>
      <c r="S72" s="66"/>
      <c r="T72" s="64"/>
      <c r="U72" s="64"/>
      <c r="V72" s="66"/>
      <c r="W72" s="66"/>
      <c r="X72" s="64"/>
      <c r="Y72" s="64"/>
      <c r="Z72" s="64"/>
      <c r="AA72" s="64"/>
      <c r="AB72" s="62">
        <v>43161</v>
      </c>
      <c r="AC72" s="73"/>
      <c r="AD72" s="73"/>
      <c r="AE72" s="73"/>
      <c r="AF72" s="62">
        <v>43483</v>
      </c>
      <c r="AG72" s="73"/>
      <c r="AH72" s="73"/>
      <c r="AI72" s="73"/>
      <c r="AJ72" s="66">
        <v>43848</v>
      </c>
      <c r="AK72" s="64"/>
      <c r="AL72" s="64"/>
      <c r="AM72" s="64"/>
      <c r="AN72" s="64"/>
      <c r="AO72" s="64"/>
      <c r="AP72" s="64"/>
      <c r="AQ72" s="64"/>
      <c r="AR72" s="64"/>
      <c r="AS72" s="64"/>
      <c r="AT72" s="64"/>
    </row>
  </sheetData>
  <mergeCells count="1">
    <mergeCell ref="C3:E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70" workbookViewId="0">
      <selection activeCell="M69" sqref="M69"/>
    </sheetView>
  </sheetViews>
  <sheetFormatPr defaultRowHeight="15" x14ac:dyDescent="0.25"/>
  <cols>
    <col min="2" max="2" width="28.5703125" customWidth="1"/>
    <col min="6" max="7" width="12" customWidth="1"/>
    <col min="9" max="9" width="12" bestFit="1" customWidth="1"/>
  </cols>
  <sheetData>
    <row r="1" spans="1:9" x14ac:dyDescent="0.25">
      <c r="A1" t="s">
        <v>85</v>
      </c>
      <c r="B1" t="s">
        <v>86</v>
      </c>
      <c r="C1" s="48" t="s">
        <v>87</v>
      </c>
      <c r="D1" t="s">
        <v>85</v>
      </c>
      <c r="E1" s="48" t="s">
        <v>88</v>
      </c>
      <c r="F1" t="s">
        <v>89</v>
      </c>
      <c r="G1" t="s">
        <v>90</v>
      </c>
      <c r="H1" t="s">
        <v>91</v>
      </c>
      <c r="I1" t="s">
        <v>92</v>
      </c>
    </row>
    <row r="2" spans="1:9" x14ac:dyDescent="0.25">
      <c r="A2" t="s">
        <v>93</v>
      </c>
      <c r="B2" t="s">
        <v>94</v>
      </c>
      <c r="C2" s="48">
        <v>0</v>
      </c>
      <c r="D2" t="s">
        <v>93</v>
      </c>
      <c r="E2" s="48">
        <v>2002</v>
      </c>
      <c r="F2" s="49">
        <v>187758.15</v>
      </c>
      <c r="G2" s="49">
        <v>0</v>
      </c>
      <c r="H2" s="49">
        <v>0</v>
      </c>
      <c r="I2" s="49">
        <v>187758.15</v>
      </c>
    </row>
    <row r="3" spans="1:9" x14ac:dyDescent="0.25">
      <c r="A3" t="s">
        <v>95</v>
      </c>
      <c r="B3" t="s">
        <v>96</v>
      </c>
      <c r="C3" s="48">
        <v>5</v>
      </c>
      <c r="D3" t="s">
        <v>95</v>
      </c>
      <c r="E3" s="48">
        <v>1997</v>
      </c>
      <c r="F3" s="49">
        <v>2149.41</v>
      </c>
      <c r="G3" s="49">
        <v>2149.41</v>
      </c>
      <c r="H3" s="49">
        <v>0</v>
      </c>
      <c r="I3" s="49">
        <v>0</v>
      </c>
    </row>
    <row r="4" spans="1:9" x14ac:dyDescent="0.25">
      <c r="A4" t="s">
        <v>95</v>
      </c>
      <c r="B4" t="s">
        <v>97</v>
      </c>
      <c r="C4" s="48">
        <v>5</v>
      </c>
      <c r="D4" t="s">
        <v>95</v>
      </c>
      <c r="E4" s="48">
        <v>1997</v>
      </c>
      <c r="F4" s="49">
        <v>91728.36</v>
      </c>
      <c r="G4" s="49">
        <v>91728.36</v>
      </c>
      <c r="H4" s="49">
        <v>0</v>
      </c>
      <c r="I4" s="49">
        <v>0</v>
      </c>
    </row>
    <row r="5" spans="1:9" x14ac:dyDescent="0.25">
      <c r="A5" t="s">
        <v>95</v>
      </c>
      <c r="B5" t="s">
        <v>98</v>
      </c>
      <c r="C5" s="48">
        <v>5</v>
      </c>
      <c r="D5" t="s">
        <v>95</v>
      </c>
      <c r="E5" s="48">
        <v>1997</v>
      </c>
      <c r="F5" s="49">
        <v>1931.69</v>
      </c>
      <c r="G5" s="49">
        <v>1931.69</v>
      </c>
      <c r="H5" s="49">
        <v>0</v>
      </c>
      <c r="I5" s="49">
        <v>0</v>
      </c>
    </row>
    <row r="6" spans="1:9" x14ac:dyDescent="0.25">
      <c r="A6" t="s">
        <v>95</v>
      </c>
      <c r="B6" t="s">
        <v>99</v>
      </c>
      <c r="C6" s="48">
        <v>5</v>
      </c>
      <c r="D6" t="s">
        <v>95</v>
      </c>
      <c r="E6" s="48">
        <v>1997</v>
      </c>
      <c r="F6" s="49">
        <v>0</v>
      </c>
      <c r="G6" s="49">
        <v>0</v>
      </c>
      <c r="H6" s="49">
        <v>0</v>
      </c>
      <c r="I6" s="49">
        <v>0</v>
      </c>
    </row>
    <row r="7" spans="1:9" x14ac:dyDescent="0.25">
      <c r="A7" t="s">
        <v>95</v>
      </c>
      <c r="B7" t="s">
        <v>100</v>
      </c>
      <c r="C7" s="48">
        <v>5</v>
      </c>
      <c r="D7" t="s">
        <v>95</v>
      </c>
      <c r="E7" s="48">
        <v>1997</v>
      </c>
      <c r="F7" s="49">
        <v>234.83</v>
      </c>
      <c r="G7" s="49">
        <v>234.83</v>
      </c>
      <c r="H7" s="49">
        <v>0</v>
      </c>
      <c r="I7" s="49">
        <v>0</v>
      </c>
    </row>
    <row r="8" spans="1:9" x14ac:dyDescent="0.25">
      <c r="A8" t="s">
        <v>95</v>
      </c>
      <c r="B8" t="s">
        <v>101</v>
      </c>
      <c r="C8" s="48">
        <v>5</v>
      </c>
      <c r="D8" t="s">
        <v>95</v>
      </c>
      <c r="E8" s="48">
        <v>1997</v>
      </c>
      <c r="F8" s="49">
        <v>965.84</v>
      </c>
      <c r="G8" s="49">
        <v>965.84</v>
      </c>
      <c r="H8" s="49">
        <v>0</v>
      </c>
      <c r="I8" s="49">
        <v>0</v>
      </c>
    </row>
    <row r="9" spans="1:9" x14ac:dyDescent="0.25">
      <c r="A9" t="s">
        <v>95</v>
      </c>
      <c r="B9" t="s">
        <v>102</v>
      </c>
      <c r="C9" s="48">
        <v>5</v>
      </c>
      <c r="D9" t="s">
        <v>95</v>
      </c>
      <c r="E9" s="48">
        <v>2001</v>
      </c>
      <c r="F9" s="49">
        <v>3207.74</v>
      </c>
      <c r="G9" s="49">
        <v>3207.74</v>
      </c>
      <c r="H9" s="49">
        <v>0</v>
      </c>
      <c r="I9" s="49">
        <v>0</v>
      </c>
    </row>
    <row r="10" spans="1:9" x14ac:dyDescent="0.25">
      <c r="A10" t="s">
        <v>95</v>
      </c>
      <c r="B10" t="s">
        <v>103</v>
      </c>
      <c r="C10" s="48">
        <v>5</v>
      </c>
      <c r="D10" t="s">
        <v>95</v>
      </c>
      <c r="E10" s="48">
        <v>2007</v>
      </c>
      <c r="F10" s="49">
        <v>2826.2</v>
      </c>
      <c r="G10" s="49">
        <v>2826.2</v>
      </c>
      <c r="H10" s="49">
        <v>0</v>
      </c>
      <c r="I10" s="49">
        <v>0</v>
      </c>
    </row>
    <row r="11" spans="1:9" x14ac:dyDescent="0.25">
      <c r="A11" t="s">
        <v>95</v>
      </c>
      <c r="B11" t="s">
        <v>104</v>
      </c>
      <c r="C11" s="48">
        <v>5</v>
      </c>
      <c r="D11" t="s">
        <v>95</v>
      </c>
      <c r="E11" s="48">
        <v>2008</v>
      </c>
      <c r="F11" s="49">
        <v>2303.96</v>
      </c>
      <c r="G11" s="49">
        <v>2303.96</v>
      </c>
      <c r="H11" s="49">
        <v>0</v>
      </c>
      <c r="I11" s="49">
        <v>0</v>
      </c>
    </row>
    <row r="12" spans="1:9" x14ac:dyDescent="0.25">
      <c r="A12" t="s">
        <v>95</v>
      </c>
      <c r="B12" t="s">
        <v>105</v>
      </c>
      <c r="C12" s="48">
        <v>5</v>
      </c>
      <c r="D12" t="s">
        <v>95</v>
      </c>
      <c r="E12" s="48">
        <v>2009</v>
      </c>
      <c r="F12" s="49">
        <v>2511.77</v>
      </c>
      <c r="G12" s="49">
        <v>2511.77</v>
      </c>
      <c r="H12" s="49">
        <v>0</v>
      </c>
      <c r="I12" s="49">
        <v>0</v>
      </c>
    </row>
    <row r="13" spans="1:9" x14ac:dyDescent="0.25">
      <c r="A13" t="s">
        <v>95</v>
      </c>
      <c r="B13" t="s">
        <v>106</v>
      </c>
      <c r="C13" s="48">
        <v>5</v>
      </c>
      <c r="D13" t="s">
        <v>95</v>
      </c>
      <c r="E13" s="48">
        <v>2009</v>
      </c>
      <c r="F13" s="49">
        <v>3450.91</v>
      </c>
      <c r="G13" s="49">
        <v>3450.91</v>
      </c>
      <c r="H13" s="49">
        <v>0</v>
      </c>
      <c r="I13" s="49">
        <v>0</v>
      </c>
    </row>
    <row r="14" spans="1:9" x14ac:dyDescent="0.25">
      <c r="A14" t="s">
        <v>95</v>
      </c>
      <c r="B14" t="s">
        <v>107</v>
      </c>
      <c r="C14" s="48">
        <v>5</v>
      </c>
      <c r="D14" t="s">
        <v>95</v>
      </c>
      <c r="E14" s="48">
        <v>2009</v>
      </c>
      <c r="F14" s="49">
        <v>6526.42</v>
      </c>
      <c r="G14" s="49">
        <v>6526.42</v>
      </c>
      <c r="H14" s="49">
        <v>0</v>
      </c>
      <c r="I14" s="49">
        <v>0</v>
      </c>
    </row>
    <row r="15" spans="1:9" x14ac:dyDescent="0.25">
      <c r="A15" t="s">
        <v>95</v>
      </c>
      <c r="B15" t="s">
        <v>108</v>
      </c>
      <c r="C15" s="48">
        <v>5</v>
      </c>
      <c r="D15" t="s">
        <v>95</v>
      </c>
      <c r="E15" s="48">
        <v>2012</v>
      </c>
      <c r="F15" s="49">
        <v>3404.47</v>
      </c>
      <c r="G15" s="49">
        <v>3404.47</v>
      </c>
      <c r="H15" s="49">
        <v>0</v>
      </c>
      <c r="I15" s="49">
        <v>0</v>
      </c>
    </row>
    <row r="16" spans="1:9" x14ac:dyDescent="0.25">
      <c r="A16" t="s">
        <v>95</v>
      </c>
      <c r="B16" t="s">
        <v>109</v>
      </c>
      <c r="C16" s="48">
        <v>5</v>
      </c>
      <c r="D16" t="s">
        <v>95</v>
      </c>
      <c r="E16" s="48">
        <v>2015</v>
      </c>
      <c r="F16" s="49">
        <v>3253.21</v>
      </c>
      <c r="G16" s="49">
        <v>2602.5700000000002</v>
      </c>
      <c r="H16" s="49">
        <v>650.64</v>
      </c>
      <c r="I16" s="49">
        <v>650.64</v>
      </c>
    </row>
    <row r="17" spans="1:9" x14ac:dyDescent="0.25">
      <c r="A17" t="s">
        <v>95</v>
      </c>
      <c r="B17" t="s">
        <v>110</v>
      </c>
      <c r="C17" s="48">
        <v>5</v>
      </c>
      <c r="D17" t="s">
        <v>95</v>
      </c>
      <c r="E17" s="48">
        <v>2016</v>
      </c>
      <c r="F17" s="49">
        <v>5227.3500000000004</v>
      </c>
      <c r="G17" s="49">
        <v>3136.41</v>
      </c>
      <c r="H17" s="49">
        <v>1045.47</v>
      </c>
      <c r="I17" s="49">
        <v>2090.94</v>
      </c>
    </row>
    <row r="18" spans="1:9" x14ac:dyDescent="0.25">
      <c r="A18" t="s">
        <v>95</v>
      </c>
      <c r="B18" t="s">
        <v>111</v>
      </c>
      <c r="C18" s="48">
        <v>5</v>
      </c>
      <c r="D18" t="s">
        <v>95</v>
      </c>
      <c r="E18" s="48">
        <v>2016</v>
      </c>
      <c r="F18" s="49">
        <v>1207.05</v>
      </c>
      <c r="G18" s="49">
        <v>724.23</v>
      </c>
      <c r="H18" s="49">
        <v>241.41</v>
      </c>
      <c r="I18" s="49">
        <v>482.82</v>
      </c>
    </row>
    <row r="19" spans="1:9" x14ac:dyDescent="0.25">
      <c r="A19" t="s">
        <v>112</v>
      </c>
      <c r="B19" t="s">
        <v>113</v>
      </c>
      <c r="C19" s="48">
        <v>10</v>
      </c>
      <c r="D19" t="s">
        <v>112</v>
      </c>
      <c r="E19" s="48">
        <v>1997</v>
      </c>
      <c r="F19" s="49">
        <v>2384.61</v>
      </c>
      <c r="G19" s="49">
        <v>2384.61</v>
      </c>
      <c r="H19" s="49">
        <v>0</v>
      </c>
      <c r="I19" s="49">
        <v>0</v>
      </c>
    </row>
    <row r="20" spans="1:9" x14ac:dyDescent="0.25">
      <c r="A20" t="s">
        <v>112</v>
      </c>
      <c r="B20" t="s">
        <v>114</v>
      </c>
      <c r="C20" s="48">
        <v>10</v>
      </c>
      <c r="D20" t="s">
        <v>112</v>
      </c>
      <c r="E20" s="48">
        <v>1997</v>
      </c>
      <c r="F20" s="49">
        <v>4012.97</v>
      </c>
      <c r="G20" s="49">
        <v>4012.97</v>
      </c>
      <c r="H20" s="49">
        <v>0</v>
      </c>
      <c r="I20" s="49">
        <v>0</v>
      </c>
    </row>
    <row r="21" spans="1:9" x14ac:dyDescent="0.25">
      <c r="A21" t="s">
        <v>112</v>
      </c>
      <c r="B21" t="s">
        <v>115</v>
      </c>
      <c r="C21" s="48">
        <v>10</v>
      </c>
      <c r="D21" t="s">
        <v>112</v>
      </c>
      <c r="E21" s="48">
        <v>1997</v>
      </c>
      <c r="F21" s="49">
        <v>1877.92</v>
      </c>
      <c r="G21" s="49">
        <v>1877.92</v>
      </c>
      <c r="H21" s="49">
        <v>0</v>
      </c>
      <c r="I21" s="49">
        <v>0</v>
      </c>
    </row>
    <row r="22" spans="1:9" x14ac:dyDescent="0.25">
      <c r="A22" t="s">
        <v>112</v>
      </c>
      <c r="B22" t="s">
        <v>116</v>
      </c>
      <c r="C22" s="48">
        <v>10</v>
      </c>
      <c r="D22" t="s">
        <v>112</v>
      </c>
      <c r="E22" s="48">
        <v>1997</v>
      </c>
      <c r="F22" s="49">
        <v>21611.8</v>
      </c>
      <c r="G22" s="49">
        <v>21611.8</v>
      </c>
      <c r="H22" s="49">
        <v>0</v>
      </c>
      <c r="I22" s="49">
        <v>0</v>
      </c>
    </row>
    <row r="23" spans="1:9" x14ac:dyDescent="0.25">
      <c r="A23" t="s">
        <v>112</v>
      </c>
      <c r="B23" t="s">
        <v>117</v>
      </c>
      <c r="C23" s="48">
        <v>10</v>
      </c>
      <c r="D23" t="s">
        <v>112</v>
      </c>
      <c r="E23" s="48">
        <v>1997</v>
      </c>
      <c r="F23" s="49">
        <v>181.85</v>
      </c>
      <c r="G23" s="49">
        <v>181.85</v>
      </c>
      <c r="H23" s="49">
        <v>0</v>
      </c>
      <c r="I23" s="49">
        <v>0</v>
      </c>
    </row>
    <row r="24" spans="1:9" x14ac:dyDescent="0.25">
      <c r="A24" t="s">
        <v>112</v>
      </c>
      <c r="B24" t="s">
        <v>118</v>
      </c>
      <c r="C24" s="48">
        <v>10</v>
      </c>
      <c r="D24" t="s">
        <v>112</v>
      </c>
      <c r="E24" s="48">
        <v>1997</v>
      </c>
      <c r="F24" s="49">
        <v>743.68</v>
      </c>
      <c r="G24" s="49">
        <v>743.68</v>
      </c>
      <c r="H24" s="49">
        <v>0</v>
      </c>
      <c r="I24" s="49">
        <v>0</v>
      </c>
    </row>
    <row r="25" spans="1:9" x14ac:dyDescent="0.25">
      <c r="A25" t="s">
        <v>112</v>
      </c>
      <c r="B25" t="s">
        <v>119</v>
      </c>
      <c r="C25" s="48">
        <v>10</v>
      </c>
      <c r="D25" t="s">
        <v>112</v>
      </c>
      <c r="E25" s="48">
        <v>1997</v>
      </c>
      <c r="F25" s="49">
        <v>9154.36</v>
      </c>
      <c r="G25" s="49">
        <v>9154.36</v>
      </c>
      <c r="H25" s="49">
        <v>0</v>
      </c>
      <c r="I25" s="49">
        <v>0</v>
      </c>
    </row>
    <row r="26" spans="1:9" x14ac:dyDescent="0.25">
      <c r="A26" t="s">
        <v>112</v>
      </c>
      <c r="B26" t="s">
        <v>120</v>
      </c>
      <c r="C26" s="48">
        <v>10</v>
      </c>
      <c r="D26" t="s">
        <v>112</v>
      </c>
      <c r="E26" s="48">
        <v>1999</v>
      </c>
      <c r="F26" s="49">
        <v>2295.17</v>
      </c>
      <c r="G26" s="49">
        <v>2295.17</v>
      </c>
      <c r="H26" s="49">
        <v>0</v>
      </c>
      <c r="I26" s="49">
        <v>0</v>
      </c>
    </row>
    <row r="27" spans="1:9" x14ac:dyDescent="0.25">
      <c r="A27" t="s">
        <v>112</v>
      </c>
      <c r="B27" t="s">
        <v>121</v>
      </c>
      <c r="C27" s="48">
        <v>10</v>
      </c>
      <c r="D27" t="s">
        <v>112</v>
      </c>
      <c r="E27" s="48">
        <v>1999</v>
      </c>
      <c r="F27" s="49">
        <v>2526.98</v>
      </c>
      <c r="G27" s="49">
        <v>2526.98</v>
      </c>
      <c r="H27" s="49">
        <v>0</v>
      </c>
      <c r="I27" s="49">
        <v>0</v>
      </c>
    </row>
    <row r="28" spans="1:9" x14ac:dyDescent="0.25">
      <c r="A28" t="s">
        <v>112</v>
      </c>
      <c r="B28" t="s">
        <v>122</v>
      </c>
      <c r="C28" s="48">
        <v>10</v>
      </c>
      <c r="D28" t="s">
        <v>112</v>
      </c>
      <c r="E28" s="48">
        <v>2001</v>
      </c>
      <c r="F28" s="49">
        <v>3982.38</v>
      </c>
      <c r="G28" s="49">
        <v>3982.38</v>
      </c>
      <c r="H28" s="49">
        <v>0</v>
      </c>
      <c r="I28" s="49">
        <v>0</v>
      </c>
    </row>
    <row r="29" spans="1:9" x14ac:dyDescent="0.25">
      <c r="A29" t="s">
        <v>112</v>
      </c>
      <c r="B29" t="s">
        <v>123</v>
      </c>
      <c r="C29" s="48">
        <v>10</v>
      </c>
      <c r="D29" t="s">
        <v>112</v>
      </c>
      <c r="E29" s="48">
        <v>2005</v>
      </c>
      <c r="F29" s="49">
        <v>5021.5</v>
      </c>
      <c r="G29" s="49">
        <v>5021.5</v>
      </c>
      <c r="H29" s="49">
        <v>0</v>
      </c>
      <c r="I29" s="49">
        <v>0</v>
      </c>
    </row>
    <row r="30" spans="1:9" x14ac:dyDescent="0.25">
      <c r="A30" t="s">
        <v>112</v>
      </c>
      <c r="B30" t="s">
        <v>124</v>
      </c>
      <c r="C30" s="48">
        <v>10</v>
      </c>
      <c r="D30" t="s">
        <v>112</v>
      </c>
      <c r="E30" s="48">
        <v>2006</v>
      </c>
      <c r="F30" s="49">
        <v>7356.8</v>
      </c>
      <c r="G30" s="49">
        <v>7356.8</v>
      </c>
      <c r="H30" s="49">
        <v>0</v>
      </c>
      <c r="I30" s="49">
        <v>0</v>
      </c>
    </row>
    <row r="31" spans="1:9" x14ac:dyDescent="0.25">
      <c r="A31" t="s">
        <v>112</v>
      </c>
      <c r="B31" t="s">
        <v>125</v>
      </c>
      <c r="C31" s="48">
        <v>10</v>
      </c>
      <c r="D31" t="s">
        <v>112</v>
      </c>
      <c r="E31" s="48">
        <v>2006</v>
      </c>
      <c r="F31" s="49">
        <v>2304.64</v>
      </c>
      <c r="G31" s="49">
        <v>2304.64</v>
      </c>
      <c r="H31" s="49">
        <v>0</v>
      </c>
      <c r="I31" s="49">
        <v>0</v>
      </c>
    </row>
    <row r="32" spans="1:9" x14ac:dyDescent="0.25">
      <c r="A32" t="s">
        <v>112</v>
      </c>
      <c r="B32" t="s">
        <v>126</v>
      </c>
      <c r="C32" s="48">
        <v>10</v>
      </c>
      <c r="D32" t="s">
        <v>112</v>
      </c>
      <c r="E32" s="48">
        <v>2006</v>
      </c>
      <c r="F32" s="49">
        <v>4448.17</v>
      </c>
      <c r="G32" s="49">
        <v>4448.17</v>
      </c>
      <c r="H32" s="49">
        <v>0</v>
      </c>
      <c r="I32" s="49">
        <v>0</v>
      </c>
    </row>
    <row r="33" spans="1:9" x14ac:dyDescent="0.25">
      <c r="A33" t="s">
        <v>112</v>
      </c>
      <c r="B33" t="s">
        <v>127</v>
      </c>
      <c r="C33" s="48">
        <v>10</v>
      </c>
      <c r="D33" t="s">
        <v>112</v>
      </c>
      <c r="E33" s="48">
        <v>2007</v>
      </c>
      <c r="F33" s="49">
        <v>2304.64</v>
      </c>
      <c r="G33" s="49">
        <v>2304.64</v>
      </c>
      <c r="H33" s="49">
        <v>0</v>
      </c>
      <c r="I33" s="49">
        <v>0</v>
      </c>
    </row>
    <row r="34" spans="1:9" x14ac:dyDescent="0.25">
      <c r="A34" t="s">
        <v>112</v>
      </c>
      <c r="B34" t="s">
        <v>128</v>
      </c>
      <c r="C34" s="48">
        <v>10</v>
      </c>
      <c r="D34" t="s">
        <v>112</v>
      </c>
      <c r="E34" s="48">
        <v>2012</v>
      </c>
      <c r="F34" s="49">
        <v>3328</v>
      </c>
      <c r="G34" s="49">
        <v>3328</v>
      </c>
      <c r="H34" s="49">
        <v>0</v>
      </c>
      <c r="I34" s="49">
        <v>0</v>
      </c>
    </row>
    <row r="35" spans="1:9" x14ac:dyDescent="0.25">
      <c r="A35" t="s">
        <v>112</v>
      </c>
      <c r="B35" t="s">
        <v>129</v>
      </c>
      <c r="C35" s="48">
        <v>10</v>
      </c>
      <c r="D35" t="s">
        <v>112</v>
      </c>
      <c r="E35" s="48">
        <v>2012</v>
      </c>
      <c r="F35" s="49">
        <v>4329.43</v>
      </c>
      <c r="G35" s="49">
        <v>4329.43</v>
      </c>
      <c r="H35" s="49">
        <v>0</v>
      </c>
      <c r="I35" s="49">
        <v>0</v>
      </c>
    </row>
    <row r="36" spans="1:9" x14ac:dyDescent="0.25">
      <c r="A36" t="s">
        <v>112</v>
      </c>
      <c r="B36" t="s">
        <v>130</v>
      </c>
      <c r="C36" s="48">
        <v>10</v>
      </c>
      <c r="D36" t="s">
        <v>112</v>
      </c>
      <c r="E36" s="48">
        <v>2012</v>
      </c>
      <c r="F36" s="49">
        <v>45165.17</v>
      </c>
      <c r="G36" s="49">
        <v>45165.17</v>
      </c>
      <c r="H36" s="49">
        <v>0</v>
      </c>
      <c r="I36" s="49">
        <v>0</v>
      </c>
    </row>
    <row r="37" spans="1:9" x14ac:dyDescent="0.25">
      <c r="A37" t="s">
        <v>112</v>
      </c>
      <c r="B37" t="s">
        <v>131</v>
      </c>
      <c r="C37" s="48">
        <v>10</v>
      </c>
      <c r="D37" t="s">
        <v>112</v>
      </c>
      <c r="E37" s="48">
        <v>2012</v>
      </c>
      <c r="F37" s="49">
        <v>63982.84</v>
      </c>
      <c r="G37" s="49">
        <v>63982.84</v>
      </c>
      <c r="H37" s="49">
        <v>0</v>
      </c>
      <c r="I37" s="49">
        <v>0</v>
      </c>
    </row>
    <row r="38" spans="1:9" x14ac:dyDescent="0.25">
      <c r="A38" t="s">
        <v>112</v>
      </c>
      <c r="B38" t="s">
        <v>131</v>
      </c>
      <c r="C38" s="48">
        <v>10</v>
      </c>
      <c r="D38" t="s">
        <v>112</v>
      </c>
      <c r="E38" s="48">
        <v>2013</v>
      </c>
      <c r="F38" s="49">
        <v>3826.05</v>
      </c>
      <c r="G38" s="49">
        <v>3826.05</v>
      </c>
      <c r="H38" s="49">
        <v>0</v>
      </c>
      <c r="I38" s="49">
        <v>0</v>
      </c>
    </row>
    <row r="39" spans="1:9" x14ac:dyDescent="0.25">
      <c r="A39" t="s">
        <v>112</v>
      </c>
      <c r="B39" t="s">
        <v>131</v>
      </c>
      <c r="C39" s="48">
        <v>10</v>
      </c>
      <c r="D39" t="s">
        <v>112</v>
      </c>
      <c r="E39" s="48">
        <v>2017</v>
      </c>
      <c r="F39" s="49">
        <v>-6020.88</v>
      </c>
      <c r="G39" s="49">
        <v>0</v>
      </c>
      <c r="H39" s="49">
        <v>-6020.88</v>
      </c>
      <c r="I39" s="49">
        <v>-6020.88</v>
      </c>
    </row>
    <row r="40" spans="1:9" x14ac:dyDescent="0.25">
      <c r="A40" t="s">
        <v>112</v>
      </c>
      <c r="B40" t="s">
        <v>132</v>
      </c>
      <c r="C40" s="48">
        <v>10</v>
      </c>
      <c r="D40" t="s">
        <v>112</v>
      </c>
      <c r="E40" s="48">
        <v>2013</v>
      </c>
      <c r="F40" s="49">
        <v>4392.8100000000004</v>
      </c>
      <c r="G40" s="49">
        <v>2635.68</v>
      </c>
      <c r="H40" s="49">
        <v>439.28</v>
      </c>
      <c r="I40" s="49">
        <v>1757.13</v>
      </c>
    </row>
    <row r="41" spans="1:9" x14ac:dyDescent="0.25">
      <c r="A41" t="s">
        <v>112</v>
      </c>
      <c r="B41" t="s">
        <v>133</v>
      </c>
      <c r="C41" s="48">
        <v>10</v>
      </c>
      <c r="D41" t="s">
        <v>112</v>
      </c>
      <c r="E41" s="48">
        <v>2013</v>
      </c>
      <c r="F41" s="49">
        <v>18463.060000000001</v>
      </c>
      <c r="G41" s="49">
        <v>11077.84</v>
      </c>
      <c r="H41" s="49">
        <v>1846.31</v>
      </c>
      <c r="I41" s="49">
        <v>7385.22</v>
      </c>
    </row>
    <row r="42" spans="1:9" x14ac:dyDescent="0.25">
      <c r="A42" t="s">
        <v>112</v>
      </c>
      <c r="B42" t="s">
        <v>134</v>
      </c>
      <c r="C42" s="48">
        <v>10</v>
      </c>
      <c r="D42" t="s">
        <v>112</v>
      </c>
      <c r="E42" s="48">
        <v>2014</v>
      </c>
      <c r="F42" s="49">
        <v>52777.58</v>
      </c>
      <c r="G42" s="49">
        <v>26388.799999999999</v>
      </c>
      <c r="H42" s="49">
        <v>5277.76</v>
      </c>
      <c r="I42" s="49">
        <v>26388.78</v>
      </c>
    </row>
    <row r="43" spans="1:9" x14ac:dyDescent="0.25">
      <c r="A43" t="s">
        <v>112</v>
      </c>
      <c r="B43" t="s">
        <v>135</v>
      </c>
      <c r="C43" s="48">
        <v>10</v>
      </c>
      <c r="D43" t="s">
        <v>112</v>
      </c>
      <c r="E43" s="48">
        <v>2014</v>
      </c>
      <c r="F43" s="49">
        <v>4598.24</v>
      </c>
      <c r="G43" s="49">
        <v>4598.24</v>
      </c>
      <c r="H43" s="49">
        <v>0</v>
      </c>
      <c r="I43" s="49">
        <v>0</v>
      </c>
    </row>
    <row r="44" spans="1:9" x14ac:dyDescent="0.25">
      <c r="A44" t="s">
        <v>112</v>
      </c>
      <c r="B44" t="s">
        <v>136</v>
      </c>
      <c r="C44" s="48">
        <v>10</v>
      </c>
      <c r="D44" t="s">
        <v>112</v>
      </c>
      <c r="E44" s="48">
        <v>2016</v>
      </c>
      <c r="F44" s="49">
        <v>12758.37</v>
      </c>
      <c r="G44" s="49">
        <v>3827.52</v>
      </c>
      <c r="H44" s="49">
        <v>1275.8399999999999</v>
      </c>
      <c r="I44" s="49">
        <v>8930.85</v>
      </c>
    </row>
    <row r="45" spans="1:9" x14ac:dyDescent="0.25">
      <c r="A45" t="s">
        <v>112</v>
      </c>
      <c r="B45" t="s">
        <v>136</v>
      </c>
      <c r="C45" s="48">
        <v>10</v>
      </c>
      <c r="D45" t="s">
        <v>112</v>
      </c>
      <c r="E45" s="48">
        <v>2017</v>
      </c>
      <c r="F45" s="49">
        <v>1702.99</v>
      </c>
      <c r="G45" s="49">
        <v>378.44</v>
      </c>
      <c r="H45" s="49">
        <v>189.22</v>
      </c>
      <c r="I45" s="49">
        <v>1324.55</v>
      </c>
    </row>
    <row r="46" spans="1:9" x14ac:dyDescent="0.25">
      <c r="A46" t="s">
        <v>112</v>
      </c>
      <c r="B46" t="s">
        <v>137</v>
      </c>
      <c r="C46" s="48">
        <v>10</v>
      </c>
      <c r="D46" t="s">
        <v>112</v>
      </c>
      <c r="E46" s="48">
        <v>2016</v>
      </c>
      <c r="F46" s="49">
        <v>6876.62</v>
      </c>
      <c r="G46" s="49">
        <v>2062.98</v>
      </c>
      <c r="H46" s="49">
        <v>687.66</v>
      </c>
      <c r="I46" s="49">
        <v>4813.6400000000003</v>
      </c>
    </row>
    <row r="47" spans="1:9" x14ac:dyDescent="0.25">
      <c r="A47" t="s">
        <v>112</v>
      </c>
      <c r="B47" t="s">
        <v>137</v>
      </c>
      <c r="C47" s="48">
        <v>10</v>
      </c>
      <c r="D47" t="s">
        <v>112</v>
      </c>
      <c r="E47" s="48">
        <v>2016</v>
      </c>
      <c r="F47" s="49">
        <v>10074.450000000001</v>
      </c>
      <c r="G47" s="49">
        <v>3022.34</v>
      </c>
      <c r="H47" s="49">
        <v>1007.44</v>
      </c>
      <c r="I47" s="49">
        <v>7052.11</v>
      </c>
    </row>
    <row r="48" spans="1:9" x14ac:dyDescent="0.25">
      <c r="A48" t="s">
        <v>112</v>
      </c>
      <c r="B48" t="s">
        <v>137</v>
      </c>
      <c r="C48" s="48">
        <v>10</v>
      </c>
      <c r="D48" t="s">
        <v>112</v>
      </c>
      <c r="E48" s="48">
        <v>2017</v>
      </c>
      <c r="F48" s="49">
        <v>96.28</v>
      </c>
      <c r="G48" s="49">
        <v>21.4</v>
      </c>
      <c r="H48" s="49">
        <v>10.7</v>
      </c>
      <c r="I48" s="49">
        <v>74.88</v>
      </c>
    </row>
    <row r="49" spans="1:9" x14ac:dyDescent="0.25">
      <c r="A49" t="s">
        <v>112</v>
      </c>
      <c r="B49" t="s">
        <v>138</v>
      </c>
      <c r="C49" s="48">
        <v>10</v>
      </c>
      <c r="D49" t="s">
        <v>112</v>
      </c>
      <c r="E49" s="48">
        <v>2017</v>
      </c>
      <c r="F49" s="49">
        <v>4921.68</v>
      </c>
      <c r="G49" s="49">
        <v>984.34</v>
      </c>
      <c r="H49" s="49">
        <v>492.17</v>
      </c>
      <c r="I49" s="49">
        <v>3937.34</v>
      </c>
    </row>
    <row r="50" spans="1:9" x14ac:dyDescent="0.25">
      <c r="A50" t="s">
        <v>112</v>
      </c>
      <c r="B50" t="s">
        <v>139</v>
      </c>
      <c r="C50" s="48">
        <v>10</v>
      </c>
      <c r="D50" t="s">
        <v>112</v>
      </c>
      <c r="E50" s="48">
        <v>2017</v>
      </c>
      <c r="F50" s="49">
        <v>6484.39</v>
      </c>
      <c r="G50" s="49">
        <v>1296.8800000000001</v>
      </c>
      <c r="H50" s="49">
        <v>648.44000000000005</v>
      </c>
      <c r="I50" s="49">
        <v>5187.51</v>
      </c>
    </row>
    <row r="51" spans="1:9" x14ac:dyDescent="0.25">
      <c r="A51" t="s">
        <v>112</v>
      </c>
      <c r="B51" t="s">
        <v>140</v>
      </c>
      <c r="C51" s="48">
        <v>10</v>
      </c>
      <c r="D51" t="s">
        <v>112</v>
      </c>
      <c r="E51" s="48">
        <v>2017</v>
      </c>
      <c r="F51" s="49">
        <v>19711.14</v>
      </c>
      <c r="G51" s="49">
        <v>3942.22</v>
      </c>
      <c r="H51" s="49">
        <v>1971.12</v>
      </c>
      <c r="I51" s="49">
        <v>15768.92</v>
      </c>
    </row>
    <row r="52" spans="1:9" x14ac:dyDescent="0.25">
      <c r="A52" t="s">
        <v>112</v>
      </c>
      <c r="B52" t="s">
        <v>140</v>
      </c>
      <c r="C52" s="48">
        <v>10</v>
      </c>
      <c r="D52" t="s">
        <v>112</v>
      </c>
      <c r="E52" s="48">
        <v>2017</v>
      </c>
      <c r="F52" s="49">
        <v>1018.84</v>
      </c>
      <c r="G52" s="49">
        <v>203.76</v>
      </c>
      <c r="H52" s="49">
        <v>101.89</v>
      </c>
      <c r="I52" s="49">
        <v>815.08</v>
      </c>
    </row>
    <row r="53" spans="1:9" x14ac:dyDescent="0.25">
      <c r="A53" t="s">
        <v>141</v>
      </c>
      <c r="B53" t="s">
        <v>142</v>
      </c>
      <c r="C53" s="48">
        <v>5</v>
      </c>
      <c r="D53" t="s">
        <v>143</v>
      </c>
      <c r="E53" s="48">
        <v>2017</v>
      </c>
      <c r="F53" s="49">
        <v>5811.63</v>
      </c>
      <c r="G53" s="49">
        <v>2324.66</v>
      </c>
      <c r="H53" s="49">
        <v>1162.32</v>
      </c>
      <c r="I53" s="49">
        <v>3486.97</v>
      </c>
    </row>
    <row r="54" spans="1:9" x14ac:dyDescent="0.25">
      <c r="A54" t="s">
        <v>144</v>
      </c>
      <c r="B54" t="s">
        <v>145</v>
      </c>
      <c r="C54" s="48">
        <v>10</v>
      </c>
      <c r="D54" t="s">
        <v>146</v>
      </c>
      <c r="E54" s="48">
        <v>1997</v>
      </c>
      <c r="F54" s="49">
        <v>1208.5999999999999</v>
      </c>
      <c r="G54" s="49">
        <v>1208.5999999999999</v>
      </c>
      <c r="H54" s="49">
        <v>0</v>
      </c>
      <c r="I54" s="49">
        <v>0</v>
      </c>
    </row>
    <row r="55" spans="1:9" x14ac:dyDescent="0.25">
      <c r="A55" t="s">
        <v>146</v>
      </c>
      <c r="B55" t="s">
        <v>147</v>
      </c>
      <c r="C55" s="48">
        <v>10</v>
      </c>
      <c r="D55" t="s">
        <v>146</v>
      </c>
      <c r="E55" s="48">
        <v>1997</v>
      </c>
      <c r="F55" s="49">
        <v>81482.33</v>
      </c>
      <c r="G55" s="49">
        <v>81482.33</v>
      </c>
      <c r="H55" s="49">
        <v>0</v>
      </c>
      <c r="I55" s="49">
        <v>0</v>
      </c>
    </row>
    <row r="56" spans="1:9" x14ac:dyDescent="0.25">
      <c r="A56" t="s">
        <v>146</v>
      </c>
      <c r="B56" t="s">
        <v>148</v>
      </c>
      <c r="C56" s="48">
        <v>10</v>
      </c>
      <c r="D56" t="s">
        <v>146</v>
      </c>
      <c r="E56" s="48">
        <v>1997</v>
      </c>
      <c r="F56" s="49">
        <v>14658.61</v>
      </c>
      <c r="G56" s="49">
        <v>14658.61</v>
      </c>
      <c r="H56" s="49">
        <v>0</v>
      </c>
      <c r="I56" s="49">
        <v>0</v>
      </c>
    </row>
    <row r="57" spans="1:9" x14ac:dyDescent="0.25">
      <c r="A57" t="s">
        <v>146</v>
      </c>
      <c r="B57" t="s">
        <v>149</v>
      </c>
      <c r="C57" s="48">
        <v>10</v>
      </c>
      <c r="D57" t="s">
        <v>146</v>
      </c>
      <c r="E57" s="48">
        <v>1997</v>
      </c>
      <c r="F57" s="49">
        <v>1295.79</v>
      </c>
      <c r="G57" s="49">
        <v>1295.79</v>
      </c>
      <c r="H57" s="49">
        <v>0</v>
      </c>
      <c r="I57" s="49">
        <v>0</v>
      </c>
    </row>
    <row r="58" spans="1:9" x14ac:dyDescent="0.25">
      <c r="A58" t="s">
        <v>146</v>
      </c>
      <c r="B58" t="s">
        <v>150</v>
      </c>
      <c r="C58" s="48">
        <v>10</v>
      </c>
      <c r="D58" t="s">
        <v>146</v>
      </c>
      <c r="E58" s="48">
        <v>1997</v>
      </c>
      <c r="F58" s="49">
        <v>805.58</v>
      </c>
      <c r="G58" s="49">
        <v>805.58</v>
      </c>
      <c r="H58" s="49">
        <v>0</v>
      </c>
      <c r="I58" s="49">
        <v>0</v>
      </c>
    </row>
    <row r="59" spans="1:9" x14ac:dyDescent="0.25">
      <c r="A59" t="s">
        <v>146</v>
      </c>
      <c r="B59" t="s">
        <v>151</v>
      </c>
      <c r="C59" s="48">
        <v>10</v>
      </c>
      <c r="D59" t="s">
        <v>146</v>
      </c>
      <c r="E59" s="48">
        <v>1997</v>
      </c>
      <c r="F59" s="49">
        <v>1832.83</v>
      </c>
      <c r="G59" s="49">
        <v>1832.83</v>
      </c>
      <c r="H59" s="49">
        <v>0</v>
      </c>
      <c r="I59" s="49">
        <v>0</v>
      </c>
    </row>
    <row r="60" spans="1:9" x14ac:dyDescent="0.25">
      <c r="A60" t="s">
        <v>146</v>
      </c>
      <c r="B60" t="s">
        <v>151</v>
      </c>
      <c r="C60" s="48">
        <v>10</v>
      </c>
      <c r="D60" t="s">
        <v>146</v>
      </c>
      <c r="E60" s="48">
        <v>1997</v>
      </c>
      <c r="F60" s="49">
        <v>1832.83</v>
      </c>
      <c r="G60" s="49">
        <v>1832.83</v>
      </c>
      <c r="H60" s="49">
        <v>0</v>
      </c>
      <c r="I60" s="49">
        <v>0</v>
      </c>
    </row>
    <row r="61" spans="1:9" x14ac:dyDescent="0.25">
      <c r="A61" t="s">
        <v>146</v>
      </c>
      <c r="B61" t="s">
        <v>152</v>
      </c>
      <c r="C61" s="48">
        <v>10</v>
      </c>
      <c r="D61" t="s">
        <v>146</v>
      </c>
      <c r="E61" s="48">
        <v>1997</v>
      </c>
      <c r="F61" s="49">
        <v>1977.42</v>
      </c>
      <c r="G61" s="49">
        <v>1977.42</v>
      </c>
      <c r="H61" s="49">
        <v>0</v>
      </c>
      <c r="I61" s="49">
        <v>0</v>
      </c>
    </row>
    <row r="62" spans="1:9" x14ac:dyDescent="0.25">
      <c r="A62" t="s">
        <v>146</v>
      </c>
      <c r="B62" t="s">
        <v>153</v>
      </c>
      <c r="C62" s="48">
        <v>10</v>
      </c>
      <c r="D62" t="s">
        <v>146</v>
      </c>
      <c r="E62" s="48">
        <v>1997</v>
      </c>
      <c r="F62" s="49">
        <v>2636.57</v>
      </c>
      <c r="G62" s="49">
        <v>2636.57</v>
      </c>
      <c r="H62" s="49">
        <v>0</v>
      </c>
      <c r="I62" s="49">
        <v>0</v>
      </c>
    </row>
    <row r="63" spans="1:9" x14ac:dyDescent="0.25">
      <c r="A63" t="s">
        <v>146</v>
      </c>
      <c r="B63" t="s">
        <v>154</v>
      </c>
      <c r="C63" s="48">
        <v>10</v>
      </c>
      <c r="D63" t="s">
        <v>146</v>
      </c>
      <c r="E63" s="48">
        <v>1997</v>
      </c>
      <c r="F63" s="49">
        <v>586.16</v>
      </c>
      <c r="G63" s="49">
        <v>586.16</v>
      </c>
      <c r="H63" s="49">
        <v>0</v>
      </c>
      <c r="I63" s="49">
        <v>0</v>
      </c>
    </row>
    <row r="64" spans="1:9" x14ac:dyDescent="0.25">
      <c r="A64" t="s">
        <v>146</v>
      </c>
      <c r="B64" t="s">
        <v>155</v>
      </c>
      <c r="C64" s="48">
        <v>10</v>
      </c>
      <c r="D64" t="s">
        <v>146</v>
      </c>
      <c r="E64" s="48">
        <v>1997</v>
      </c>
      <c r="F64" s="49">
        <v>3214.68</v>
      </c>
      <c r="G64" s="49">
        <v>3214.68</v>
      </c>
      <c r="H64" s="49">
        <v>0</v>
      </c>
      <c r="I64" s="49">
        <v>0</v>
      </c>
    </row>
    <row r="65" spans="1:9" x14ac:dyDescent="0.25">
      <c r="A65" t="s">
        <v>146</v>
      </c>
      <c r="B65" t="s">
        <v>156</v>
      </c>
      <c r="C65" s="48">
        <v>10</v>
      </c>
      <c r="D65" t="s">
        <v>146</v>
      </c>
      <c r="E65" s="48">
        <v>2005</v>
      </c>
      <c r="F65" s="49">
        <v>901.45</v>
      </c>
      <c r="G65" s="49">
        <v>901.45</v>
      </c>
      <c r="H65" s="49">
        <v>0</v>
      </c>
      <c r="I65" s="49">
        <v>0</v>
      </c>
    </row>
    <row r="66" spans="1:9" x14ac:dyDescent="0.25">
      <c r="A66" t="s">
        <v>146</v>
      </c>
      <c r="B66" t="s">
        <v>125</v>
      </c>
      <c r="C66" s="48">
        <v>10</v>
      </c>
      <c r="D66" t="s">
        <v>146</v>
      </c>
      <c r="E66" s="48">
        <v>2005</v>
      </c>
      <c r="F66" s="49">
        <v>0</v>
      </c>
      <c r="G66" s="49">
        <v>0</v>
      </c>
      <c r="H66" s="49">
        <v>0</v>
      </c>
      <c r="I66" s="49">
        <v>0</v>
      </c>
    </row>
    <row r="67" spans="1:9" x14ac:dyDescent="0.25">
      <c r="A67" t="s">
        <v>146</v>
      </c>
      <c r="B67" t="s">
        <v>157</v>
      </c>
      <c r="C67" s="48">
        <v>10</v>
      </c>
      <c r="D67" t="s">
        <v>146</v>
      </c>
      <c r="E67" s="48">
        <v>2008</v>
      </c>
      <c r="F67" s="49">
        <v>2303.96</v>
      </c>
      <c r="G67" s="49">
        <v>2303.96</v>
      </c>
      <c r="H67" s="49">
        <v>0</v>
      </c>
      <c r="I67" s="49">
        <v>0</v>
      </c>
    </row>
    <row r="68" spans="1:9" x14ac:dyDescent="0.25">
      <c r="A68" t="s">
        <v>146</v>
      </c>
      <c r="B68" t="s">
        <v>158</v>
      </c>
      <c r="C68" s="48">
        <v>10</v>
      </c>
      <c r="D68" t="s">
        <v>146</v>
      </c>
      <c r="E68" s="48">
        <v>2011</v>
      </c>
      <c r="F68" s="49">
        <v>2500</v>
      </c>
      <c r="G68" s="49">
        <v>2000</v>
      </c>
      <c r="H68" s="49">
        <v>250</v>
      </c>
      <c r="I68" s="49">
        <v>500</v>
      </c>
    </row>
    <row r="69" spans="1:9" x14ac:dyDescent="0.25">
      <c r="A69" t="s">
        <v>146</v>
      </c>
      <c r="B69" t="s">
        <v>159</v>
      </c>
      <c r="C69" s="48">
        <v>10</v>
      </c>
      <c r="D69" t="s">
        <v>146</v>
      </c>
      <c r="E69" s="48">
        <v>2016</v>
      </c>
      <c r="F69" s="49">
        <v>8696.98</v>
      </c>
      <c r="G69" s="49">
        <v>2609.1</v>
      </c>
      <c r="H69" s="49">
        <v>869.7</v>
      </c>
      <c r="I69" s="49">
        <v>6087.88</v>
      </c>
    </row>
    <row r="70" spans="1:9" x14ac:dyDescent="0.25">
      <c r="A70" t="s">
        <v>146</v>
      </c>
      <c r="B70" t="s">
        <v>159</v>
      </c>
      <c r="C70" s="48">
        <v>10</v>
      </c>
      <c r="D70" t="s">
        <v>146</v>
      </c>
      <c r="E70" s="48">
        <v>2017</v>
      </c>
      <c r="F70" s="49">
        <v>4281.74</v>
      </c>
      <c r="G70" s="49">
        <v>856.34</v>
      </c>
      <c r="H70" s="49">
        <v>428.18</v>
      </c>
      <c r="I70" s="49">
        <v>3425.4</v>
      </c>
    </row>
    <row r="71" spans="1:9" x14ac:dyDescent="0.25">
      <c r="A71" t="s">
        <v>146</v>
      </c>
      <c r="B71" t="s">
        <v>160</v>
      </c>
      <c r="C71" s="48">
        <v>10</v>
      </c>
      <c r="D71" t="s">
        <v>146</v>
      </c>
      <c r="E71" s="48">
        <v>2016</v>
      </c>
      <c r="F71" s="49">
        <v>3993</v>
      </c>
      <c r="G71" s="49">
        <v>1197.9000000000001</v>
      </c>
      <c r="H71" s="49">
        <v>399.3</v>
      </c>
      <c r="I71" s="49">
        <v>2795.1</v>
      </c>
    </row>
    <row r="72" spans="1:9" x14ac:dyDescent="0.25">
      <c r="A72" t="s">
        <v>146</v>
      </c>
      <c r="B72" t="s">
        <v>160</v>
      </c>
      <c r="C72" s="48">
        <v>10</v>
      </c>
      <c r="D72" t="s">
        <v>146</v>
      </c>
      <c r="E72" s="48">
        <v>2017</v>
      </c>
      <c r="F72" s="49">
        <v>3993</v>
      </c>
      <c r="G72" s="49">
        <v>798.6</v>
      </c>
      <c r="H72" s="49">
        <v>399.3</v>
      </c>
      <c r="I72" s="49">
        <v>3194.4</v>
      </c>
    </row>
    <row r="73" spans="1:9" x14ac:dyDescent="0.25">
      <c r="A73" t="s">
        <v>146</v>
      </c>
      <c r="B73" t="s">
        <v>160</v>
      </c>
      <c r="C73" s="48">
        <v>10</v>
      </c>
      <c r="D73" t="s">
        <v>146</v>
      </c>
      <c r="E73" s="48">
        <v>2018</v>
      </c>
      <c r="F73" s="49">
        <v>1996.5</v>
      </c>
      <c r="G73" s="49">
        <v>199.65</v>
      </c>
      <c r="H73" s="49">
        <v>199.65</v>
      </c>
      <c r="I73" s="49">
        <v>1796.85</v>
      </c>
    </row>
    <row r="74" spans="1:9" x14ac:dyDescent="0.25">
      <c r="A74" t="s">
        <v>146</v>
      </c>
      <c r="B74" t="s">
        <v>161</v>
      </c>
      <c r="C74" s="48">
        <v>10</v>
      </c>
      <c r="D74" t="s">
        <v>146</v>
      </c>
      <c r="E74" s="48">
        <v>2016</v>
      </c>
      <c r="F74" s="49">
        <v>4531.45</v>
      </c>
      <c r="G74" s="49">
        <v>1359.44</v>
      </c>
      <c r="H74" s="49">
        <v>453.14</v>
      </c>
      <c r="I74" s="49">
        <v>3172.01</v>
      </c>
    </row>
    <row r="75" spans="1:9" x14ac:dyDescent="0.25">
      <c r="A75" t="s">
        <v>146</v>
      </c>
      <c r="B75" t="s">
        <v>162</v>
      </c>
      <c r="C75" s="48">
        <v>10</v>
      </c>
      <c r="D75" t="s">
        <v>146</v>
      </c>
      <c r="E75" s="48">
        <v>2017</v>
      </c>
      <c r="F75" s="49">
        <v>1353.68</v>
      </c>
      <c r="G75" s="49">
        <v>270.74</v>
      </c>
      <c r="H75" s="49">
        <v>135.37</v>
      </c>
      <c r="I75" s="49">
        <v>1082.94</v>
      </c>
    </row>
    <row r="76" spans="1:9" x14ac:dyDescent="0.25">
      <c r="A76" t="s">
        <v>163</v>
      </c>
      <c r="B76" t="s">
        <v>164</v>
      </c>
      <c r="C76" s="48">
        <v>3</v>
      </c>
      <c r="D76" t="s">
        <v>163</v>
      </c>
      <c r="E76" s="48">
        <v>2018</v>
      </c>
      <c r="F76" s="49">
        <v>6488.26</v>
      </c>
      <c r="G76" s="49">
        <v>2162.75</v>
      </c>
      <c r="H76" s="49">
        <v>2162.7600000000002</v>
      </c>
      <c r="I76" s="49">
        <v>4325.51</v>
      </c>
    </row>
    <row r="77" spans="1:9" x14ac:dyDescent="0.25">
      <c r="A77" t="s">
        <v>163</v>
      </c>
      <c r="B77" t="s">
        <v>165</v>
      </c>
      <c r="C77" s="48">
        <v>3</v>
      </c>
      <c r="D77" t="s">
        <v>163</v>
      </c>
      <c r="E77" s="48">
        <v>2018</v>
      </c>
      <c r="F77" s="49">
        <v>2254.6999999999998</v>
      </c>
      <c r="G77" s="49">
        <v>751.57</v>
      </c>
      <c r="H77" s="49">
        <v>751.57</v>
      </c>
      <c r="I77" s="49">
        <v>1503.13</v>
      </c>
    </row>
    <row r="78" spans="1:9" x14ac:dyDescent="0.25">
      <c r="A78" t="s">
        <v>163</v>
      </c>
      <c r="B78" t="s">
        <v>165</v>
      </c>
      <c r="C78" s="48">
        <v>5</v>
      </c>
      <c r="D78" t="s">
        <v>143</v>
      </c>
      <c r="E78" s="48">
        <v>2018</v>
      </c>
      <c r="F78" s="49">
        <v>1334.76</v>
      </c>
      <c r="G78" s="49">
        <v>266.95</v>
      </c>
      <c r="H78" s="49">
        <v>266.95</v>
      </c>
      <c r="I78" s="49">
        <v>1067.81</v>
      </c>
    </row>
    <row r="79" spans="1:9" x14ac:dyDescent="0.25">
      <c r="A79" t="s">
        <v>163</v>
      </c>
      <c r="B79" t="s">
        <v>165</v>
      </c>
      <c r="C79" s="48">
        <v>3</v>
      </c>
      <c r="D79" t="s">
        <v>163</v>
      </c>
      <c r="E79" s="48">
        <v>2018</v>
      </c>
      <c r="F79" s="49">
        <v>1257.04</v>
      </c>
      <c r="G79" s="49">
        <v>419.01</v>
      </c>
      <c r="H79" s="49">
        <v>419.02</v>
      </c>
      <c r="I79" s="49">
        <v>838.03</v>
      </c>
    </row>
    <row r="80" spans="1:9" x14ac:dyDescent="0.25">
      <c r="A80" t="s">
        <v>143</v>
      </c>
      <c r="B80" t="s">
        <v>166</v>
      </c>
      <c r="C80" s="48">
        <v>5</v>
      </c>
      <c r="D80" t="s">
        <v>143</v>
      </c>
      <c r="E80" s="48">
        <v>2009</v>
      </c>
      <c r="F80" s="49">
        <v>6086.3</v>
      </c>
      <c r="G80" s="49">
        <v>6086.3</v>
      </c>
      <c r="H80" s="49">
        <v>0</v>
      </c>
      <c r="I80" s="49">
        <v>0</v>
      </c>
    </row>
    <row r="81" spans="1:9" x14ac:dyDescent="0.25">
      <c r="A81" t="s">
        <v>143</v>
      </c>
      <c r="B81" t="s">
        <v>166</v>
      </c>
      <c r="C81" s="48">
        <v>5</v>
      </c>
      <c r="D81" t="s">
        <v>143</v>
      </c>
      <c r="E81" s="48">
        <v>2009</v>
      </c>
      <c r="F81" s="49">
        <v>758.07</v>
      </c>
      <c r="G81" s="49">
        <v>758.07</v>
      </c>
      <c r="H81" s="49">
        <v>0</v>
      </c>
      <c r="I81" s="49">
        <v>0</v>
      </c>
    </row>
    <row r="82" spans="1:9" x14ac:dyDescent="0.25">
      <c r="A82" t="s">
        <v>143</v>
      </c>
      <c r="B82" t="s">
        <v>166</v>
      </c>
      <c r="C82" s="48">
        <v>5</v>
      </c>
      <c r="D82" t="s">
        <v>143</v>
      </c>
      <c r="E82" s="48">
        <v>2009</v>
      </c>
      <c r="F82" s="49">
        <v>104.68</v>
      </c>
      <c r="G82" s="49">
        <v>104.68</v>
      </c>
      <c r="H82" s="49">
        <v>0</v>
      </c>
      <c r="I82" s="49">
        <v>0</v>
      </c>
    </row>
    <row r="83" spans="1:9" x14ac:dyDescent="0.25">
      <c r="A83" t="s">
        <v>143</v>
      </c>
      <c r="B83" t="s">
        <v>167</v>
      </c>
      <c r="C83" s="48">
        <v>5</v>
      </c>
      <c r="D83" t="s">
        <v>143</v>
      </c>
      <c r="E83" s="48">
        <v>2013</v>
      </c>
      <c r="F83" s="49">
        <v>6468.56</v>
      </c>
      <c r="G83" s="49">
        <v>6468.56</v>
      </c>
      <c r="H83" s="49">
        <v>0</v>
      </c>
      <c r="I83" s="49">
        <v>0</v>
      </c>
    </row>
    <row r="84" spans="1:9" x14ac:dyDescent="0.25">
      <c r="A84" t="s">
        <v>143</v>
      </c>
      <c r="B84" t="s">
        <v>168</v>
      </c>
      <c r="C84" s="48">
        <v>5</v>
      </c>
      <c r="D84" t="s">
        <v>143</v>
      </c>
      <c r="E84" s="48">
        <v>2018</v>
      </c>
      <c r="F84" s="49">
        <v>19657.419999999998</v>
      </c>
      <c r="G84" s="49">
        <v>3931.48</v>
      </c>
      <c r="H84" s="49">
        <v>3931.49</v>
      </c>
      <c r="I84" s="49">
        <v>15725.94</v>
      </c>
    </row>
    <row r="85" spans="1:9" x14ac:dyDescent="0.25">
      <c r="A85" t="s">
        <v>169</v>
      </c>
      <c r="B85" t="s">
        <v>170</v>
      </c>
      <c r="C85" s="48">
        <v>33</v>
      </c>
      <c r="D85" t="s">
        <v>169</v>
      </c>
      <c r="E85" s="48">
        <v>1997</v>
      </c>
      <c r="F85" s="49">
        <v>137043.70000000001</v>
      </c>
      <c r="G85" s="49">
        <v>91362.47</v>
      </c>
      <c r="H85" s="49">
        <v>4152.84</v>
      </c>
      <c r="I85" s="49">
        <v>45681.23</v>
      </c>
    </row>
    <row r="86" spans="1:9" x14ac:dyDescent="0.25">
      <c r="A86" t="s">
        <v>169</v>
      </c>
      <c r="B86" t="s">
        <v>170</v>
      </c>
      <c r="C86" s="48">
        <v>33</v>
      </c>
      <c r="D86" t="s">
        <v>169</v>
      </c>
      <c r="E86" s="48">
        <v>1997</v>
      </c>
      <c r="F86" s="49">
        <v>2711555.68</v>
      </c>
      <c r="G86" s="49">
        <v>1807703.78</v>
      </c>
      <c r="H86" s="49">
        <v>82168.350000000006</v>
      </c>
      <c r="I86" s="49">
        <v>903851.9</v>
      </c>
    </row>
    <row r="87" spans="1:9" x14ac:dyDescent="0.25">
      <c r="A87" t="s">
        <v>169</v>
      </c>
      <c r="B87" t="s">
        <v>170</v>
      </c>
      <c r="C87" s="48">
        <v>33</v>
      </c>
      <c r="D87" t="s">
        <v>169</v>
      </c>
      <c r="E87" s="48">
        <v>1997</v>
      </c>
      <c r="F87" s="49">
        <v>110944.97</v>
      </c>
      <c r="G87" s="49">
        <v>73963.320000000007</v>
      </c>
      <c r="H87" s="49">
        <v>3361.97</v>
      </c>
      <c r="I87" s="49">
        <v>36981.65</v>
      </c>
    </row>
    <row r="88" spans="1:9" x14ac:dyDescent="0.25">
      <c r="A88" t="s">
        <v>169</v>
      </c>
      <c r="B88" t="s">
        <v>170</v>
      </c>
      <c r="C88" s="48">
        <v>33</v>
      </c>
      <c r="D88" t="s">
        <v>169</v>
      </c>
      <c r="E88" s="48">
        <v>1997</v>
      </c>
      <c r="F88" s="49">
        <v>732570.63</v>
      </c>
      <c r="G88" s="49">
        <v>488380.42</v>
      </c>
      <c r="H88" s="49">
        <v>22199.11</v>
      </c>
      <c r="I88" s="49">
        <v>244190.21</v>
      </c>
    </row>
    <row r="89" spans="1:9" x14ac:dyDescent="0.25">
      <c r="A89" t="s">
        <v>169</v>
      </c>
      <c r="B89" t="s">
        <v>170</v>
      </c>
      <c r="C89" s="48">
        <v>33</v>
      </c>
      <c r="D89" t="s">
        <v>169</v>
      </c>
      <c r="E89" s="48">
        <v>1997</v>
      </c>
      <c r="F89" s="49">
        <v>249339.14</v>
      </c>
      <c r="G89" s="49">
        <v>166226.09</v>
      </c>
      <c r="H89" s="49">
        <v>7555.73</v>
      </c>
      <c r="I89" s="49">
        <v>83113.05</v>
      </c>
    </row>
    <row r="90" spans="1:9" x14ac:dyDescent="0.25">
      <c r="A90" t="s">
        <v>169</v>
      </c>
      <c r="B90" t="s">
        <v>170</v>
      </c>
      <c r="C90" s="48">
        <v>33</v>
      </c>
      <c r="D90" t="s">
        <v>169</v>
      </c>
      <c r="E90" s="48">
        <v>2007</v>
      </c>
      <c r="F90" s="49">
        <v>2635</v>
      </c>
      <c r="G90" s="49">
        <v>958.19</v>
      </c>
      <c r="H90" s="49">
        <v>79.849999999999994</v>
      </c>
      <c r="I90" s="49">
        <v>1676.81</v>
      </c>
    </row>
    <row r="91" spans="1:9" x14ac:dyDescent="0.25">
      <c r="A91" t="s">
        <v>169</v>
      </c>
      <c r="B91" t="s">
        <v>170</v>
      </c>
      <c r="C91" s="48">
        <v>33</v>
      </c>
      <c r="D91" t="s">
        <v>169</v>
      </c>
      <c r="E91" s="48">
        <v>2007</v>
      </c>
      <c r="F91" s="49">
        <v>4713.47</v>
      </c>
      <c r="G91" s="49">
        <v>1713.98</v>
      </c>
      <c r="H91" s="49">
        <v>142.83000000000001</v>
      </c>
      <c r="I91" s="49">
        <v>2999.49</v>
      </c>
    </row>
    <row r="92" spans="1:9" x14ac:dyDescent="0.25">
      <c r="A92" t="s">
        <v>169</v>
      </c>
      <c r="B92" t="s">
        <v>170</v>
      </c>
      <c r="C92" s="48">
        <v>33</v>
      </c>
      <c r="D92" t="s">
        <v>169</v>
      </c>
      <c r="E92" s="48">
        <v>2012</v>
      </c>
      <c r="F92" s="49">
        <v>142862.10999999999</v>
      </c>
      <c r="G92" s="49">
        <v>55557.48</v>
      </c>
      <c r="H92" s="49">
        <v>7936.78</v>
      </c>
      <c r="I92" s="49">
        <v>87304.63</v>
      </c>
    </row>
    <row r="93" spans="1:9" x14ac:dyDescent="0.25">
      <c r="A93" t="s">
        <v>169</v>
      </c>
      <c r="B93" t="s">
        <v>170</v>
      </c>
      <c r="C93" s="48">
        <v>33</v>
      </c>
      <c r="D93" t="s">
        <v>169</v>
      </c>
      <c r="E93" s="48">
        <v>2013</v>
      </c>
      <c r="F93" s="49">
        <v>18975.5</v>
      </c>
      <c r="G93" s="49">
        <v>4216.8</v>
      </c>
      <c r="H93" s="49">
        <v>702.8</v>
      </c>
      <c r="I93" s="49">
        <v>14758.7</v>
      </c>
    </row>
    <row r="94" spans="1:9" x14ac:dyDescent="0.25">
      <c r="A94" t="s">
        <v>169</v>
      </c>
      <c r="B94" t="s">
        <v>170</v>
      </c>
      <c r="C94" s="48">
        <v>33</v>
      </c>
      <c r="D94" t="s">
        <v>169</v>
      </c>
      <c r="E94" s="48">
        <v>2014</v>
      </c>
      <c r="F94" s="49">
        <v>8869.1299999999992</v>
      </c>
      <c r="G94" s="49">
        <v>2771.6</v>
      </c>
      <c r="H94" s="49">
        <v>554.32000000000005</v>
      </c>
      <c r="I94" s="49">
        <v>6097.53</v>
      </c>
    </row>
    <row r="95" spans="1:9" x14ac:dyDescent="0.25">
      <c r="A95" t="s">
        <v>169</v>
      </c>
      <c r="B95" t="s">
        <v>170</v>
      </c>
      <c r="C95" s="48">
        <v>33</v>
      </c>
      <c r="D95" t="s">
        <v>169</v>
      </c>
      <c r="E95" s="48">
        <v>2015</v>
      </c>
      <c r="F95" s="49">
        <v>3092.09</v>
      </c>
      <c r="G95" s="49">
        <v>824.56</v>
      </c>
      <c r="H95" s="49">
        <v>206.14</v>
      </c>
      <c r="I95" s="49">
        <v>2267.5300000000002</v>
      </c>
    </row>
    <row r="96" spans="1:9" x14ac:dyDescent="0.25">
      <c r="A96" t="s">
        <v>169</v>
      </c>
      <c r="B96" t="s">
        <v>170</v>
      </c>
      <c r="C96" s="48">
        <v>10</v>
      </c>
      <c r="D96" t="s">
        <v>112</v>
      </c>
      <c r="E96" s="48">
        <v>2015</v>
      </c>
      <c r="F96" s="49">
        <v>5100.0600000000004</v>
      </c>
      <c r="G96" s="49">
        <v>2040.03</v>
      </c>
      <c r="H96" s="49">
        <v>510.01</v>
      </c>
      <c r="I96" s="49">
        <v>3060.03</v>
      </c>
    </row>
    <row r="97" spans="1:9" x14ac:dyDescent="0.25">
      <c r="A97" t="s">
        <v>169</v>
      </c>
      <c r="B97" t="s">
        <v>170</v>
      </c>
      <c r="C97" s="48">
        <v>33</v>
      </c>
      <c r="D97" t="s">
        <v>169</v>
      </c>
      <c r="E97" s="48">
        <v>2016</v>
      </c>
      <c r="F97" s="49">
        <v>3207.77</v>
      </c>
      <c r="G97" s="49">
        <v>687.39</v>
      </c>
      <c r="H97" s="49">
        <v>229.13</v>
      </c>
      <c r="I97" s="49">
        <v>2520.38</v>
      </c>
    </row>
    <row r="98" spans="1:9" x14ac:dyDescent="0.25">
      <c r="A98" t="s">
        <v>169</v>
      </c>
      <c r="B98" t="s">
        <v>170</v>
      </c>
      <c r="C98" s="48">
        <v>33</v>
      </c>
      <c r="D98" t="s">
        <v>169</v>
      </c>
      <c r="E98" s="48">
        <v>2016</v>
      </c>
      <c r="F98" s="49">
        <v>5890.95</v>
      </c>
      <c r="G98" s="49">
        <v>1262.3399999999999</v>
      </c>
      <c r="H98" s="49">
        <v>420.78</v>
      </c>
      <c r="I98" s="49">
        <v>4628.6099999999997</v>
      </c>
    </row>
    <row r="99" spans="1:9" x14ac:dyDescent="0.25">
      <c r="A99" t="s">
        <v>169</v>
      </c>
      <c r="B99" t="s">
        <v>170</v>
      </c>
      <c r="C99" s="48">
        <v>10</v>
      </c>
      <c r="D99" t="s">
        <v>112</v>
      </c>
      <c r="E99" s="48">
        <v>2017</v>
      </c>
      <c r="F99" s="49">
        <v>6457.47</v>
      </c>
      <c r="G99" s="49">
        <v>1291.5</v>
      </c>
      <c r="H99" s="49">
        <v>645.75</v>
      </c>
      <c r="I99" s="49">
        <v>5165.97</v>
      </c>
    </row>
    <row r="100" spans="1:9" x14ac:dyDescent="0.25">
      <c r="A100" t="s">
        <v>169</v>
      </c>
      <c r="B100" t="s">
        <v>170</v>
      </c>
      <c r="C100" s="48">
        <v>33</v>
      </c>
      <c r="D100" t="s">
        <v>169</v>
      </c>
      <c r="E100" s="48">
        <v>2017</v>
      </c>
      <c r="F100" s="49">
        <v>7978.51</v>
      </c>
      <c r="G100" s="49">
        <v>1227.46</v>
      </c>
      <c r="H100" s="49">
        <v>613.73</v>
      </c>
      <c r="I100" s="49">
        <v>6751.05</v>
      </c>
    </row>
    <row r="101" spans="1:9" x14ac:dyDescent="0.25">
      <c r="A101" t="s">
        <v>169</v>
      </c>
      <c r="B101" t="s">
        <v>170</v>
      </c>
      <c r="C101" s="48">
        <v>33</v>
      </c>
      <c r="D101" t="s">
        <v>169</v>
      </c>
      <c r="E101" s="48">
        <v>2017</v>
      </c>
      <c r="F101" s="49">
        <v>284.93</v>
      </c>
      <c r="G101" s="49">
        <v>43.84</v>
      </c>
      <c r="H101" s="49">
        <v>21.92</v>
      </c>
      <c r="I101" s="49">
        <v>241.09</v>
      </c>
    </row>
    <row r="102" spans="1:9" x14ac:dyDescent="0.25">
      <c r="A102" t="s">
        <v>169</v>
      </c>
      <c r="B102" t="s">
        <v>170</v>
      </c>
      <c r="C102" s="48">
        <v>10</v>
      </c>
      <c r="D102" t="s">
        <v>112</v>
      </c>
      <c r="E102" s="48">
        <v>2017</v>
      </c>
      <c r="F102" s="49">
        <v>335.24</v>
      </c>
      <c r="G102" s="49">
        <v>67.040000000000006</v>
      </c>
      <c r="H102" s="49">
        <v>33.53</v>
      </c>
      <c r="I102" s="49">
        <v>268.2</v>
      </c>
    </row>
    <row r="103" spans="1:9" x14ac:dyDescent="0.25">
      <c r="A103" t="s">
        <v>169</v>
      </c>
      <c r="B103" t="s">
        <v>170</v>
      </c>
      <c r="C103" s="48">
        <v>33</v>
      </c>
      <c r="D103" t="s">
        <v>169</v>
      </c>
      <c r="E103" s="48">
        <v>2018</v>
      </c>
      <c r="F103" s="49">
        <v>3303.49</v>
      </c>
      <c r="G103" s="49">
        <v>275.29000000000002</v>
      </c>
      <c r="H103" s="49">
        <v>275.29000000000002</v>
      </c>
      <c r="I103" s="49">
        <v>3028.2</v>
      </c>
    </row>
    <row r="104" spans="1:9" x14ac:dyDescent="0.25">
      <c r="A104" t="s">
        <v>169</v>
      </c>
      <c r="B104" t="s">
        <v>171</v>
      </c>
      <c r="C104" s="48">
        <v>33</v>
      </c>
      <c r="D104" t="s">
        <v>169</v>
      </c>
      <c r="E104" s="48">
        <v>2018</v>
      </c>
      <c r="F104" s="49">
        <v>4392.55</v>
      </c>
      <c r="G104" s="49">
        <v>439.26</v>
      </c>
      <c r="H104" s="49">
        <v>439.25</v>
      </c>
      <c r="I104" s="49">
        <v>3953.29</v>
      </c>
    </row>
    <row r="105" spans="1:9" x14ac:dyDescent="0.25">
      <c r="A105" t="s">
        <v>169</v>
      </c>
      <c r="B105" t="s">
        <v>171</v>
      </c>
      <c r="C105" s="48">
        <v>33</v>
      </c>
      <c r="D105" t="s">
        <v>169</v>
      </c>
      <c r="E105" s="48">
        <v>2018</v>
      </c>
      <c r="F105" s="49">
        <v>2462.96</v>
      </c>
      <c r="G105" s="49">
        <v>205.25</v>
      </c>
      <c r="H105" s="49">
        <v>205.25</v>
      </c>
      <c r="I105" s="49">
        <v>2257.71</v>
      </c>
    </row>
    <row r="106" spans="1:9" x14ac:dyDescent="0.25">
      <c r="A106" t="s">
        <v>169</v>
      </c>
      <c r="B106" t="s">
        <v>171</v>
      </c>
      <c r="C106" s="48">
        <v>33</v>
      </c>
      <c r="D106" t="s">
        <v>169</v>
      </c>
      <c r="E106" s="48">
        <v>2018</v>
      </c>
      <c r="F106" s="49">
        <v>4350.45</v>
      </c>
      <c r="G106" s="49">
        <v>362.54</v>
      </c>
      <c r="H106" s="49">
        <v>362.54</v>
      </c>
      <c r="I106" s="49">
        <v>3987.91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F38" sqref="F38"/>
    </sheetView>
  </sheetViews>
  <sheetFormatPr defaultRowHeight="15" x14ac:dyDescent="0.25"/>
  <cols>
    <col min="1" max="1" width="39.42578125" customWidth="1"/>
    <col min="2" max="2" width="11.42578125" bestFit="1" customWidth="1"/>
    <col min="3" max="10" width="10" bestFit="1" customWidth="1"/>
  </cols>
  <sheetData>
    <row r="2" spans="1:10" ht="15.75" thickBot="1" x14ac:dyDescent="0.3"/>
    <row r="3" spans="1:10" ht="16.5" thickBot="1" x14ac:dyDescent="0.3">
      <c r="A3" s="27" t="s">
        <v>77</v>
      </c>
      <c r="B3" s="28">
        <v>2014</v>
      </c>
      <c r="C3" s="28">
        <v>2015</v>
      </c>
      <c r="D3" s="28">
        <v>2016</v>
      </c>
      <c r="E3" s="28">
        <v>2017</v>
      </c>
      <c r="F3" s="28">
        <v>2018</v>
      </c>
      <c r="G3" s="28">
        <v>2019</v>
      </c>
      <c r="H3" s="29">
        <v>2020</v>
      </c>
      <c r="I3" s="30">
        <v>2021</v>
      </c>
      <c r="J3" s="30">
        <v>2022</v>
      </c>
    </row>
    <row r="4" spans="1:10" ht="15.75" x14ac:dyDescent="0.25">
      <c r="A4" s="31" t="s">
        <v>78</v>
      </c>
      <c r="B4" s="32">
        <v>1041826.21</v>
      </c>
      <c r="C4" s="32">
        <v>939250.16</v>
      </c>
      <c r="D4" s="32">
        <v>833602.99</v>
      </c>
      <c r="E4" s="32">
        <v>724792.74</v>
      </c>
      <c r="F4" s="32">
        <v>612724.71</v>
      </c>
      <c r="G4" s="32">
        <v>497301.37</v>
      </c>
      <c r="H4" s="33">
        <v>378422.25</v>
      </c>
      <c r="I4" s="33">
        <v>255983.89</v>
      </c>
      <c r="J4" s="33">
        <v>129879.73</v>
      </c>
    </row>
    <row r="5" spans="1:10" ht="15.75" x14ac:dyDescent="0.25">
      <c r="A5" s="31" t="s">
        <v>79</v>
      </c>
      <c r="B5" s="34"/>
      <c r="C5" s="34"/>
      <c r="D5" s="32"/>
      <c r="E5" s="34"/>
      <c r="F5" s="34"/>
      <c r="G5" s="34"/>
      <c r="H5" s="35"/>
      <c r="I5" s="35"/>
      <c r="J5" s="35"/>
    </row>
    <row r="6" spans="1:10" ht="15.75" x14ac:dyDescent="0.25">
      <c r="A6" s="31" t="s">
        <v>80</v>
      </c>
      <c r="B6" s="32">
        <v>102576.05</v>
      </c>
      <c r="C6" s="32">
        <v>105647.17</v>
      </c>
      <c r="D6" s="32">
        <v>108810.25</v>
      </c>
      <c r="E6" s="32">
        <v>112068.03</v>
      </c>
      <c r="F6" s="32">
        <v>115423.34</v>
      </c>
      <c r="G6" s="32">
        <v>118879.12</v>
      </c>
      <c r="H6" s="36">
        <v>122438.36</v>
      </c>
      <c r="I6" s="36">
        <v>126104.16</v>
      </c>
      <c r="J6" s="36">
        <v>129879.73</v>
      </c>
    </row>
    <row r="7" spans="1:10" ht="16.5" thickBot="1" x14ac:dyDescent="0.3">
      <c r="A7" s="31" t="s">
        <v>81</v>
      </c>
      <c r="B7" s="34"/>
      <c r="C7" s="34"/>
      <c r="D7" s="34"/>
      <c r="E7" s="34"/>
      <c r="F7" s="34"/>
      <c r="G7" s="34"/>
      <c r="H7" s="37"/>
      <c r="I7" s="37"/>
      <c r="J7" s="37"/>
    </row>
    <row r="8" spans="1:10" ht="16.5" thickBot="1" x14ac:dyDescent="0.3">
      <c r="A8" s="38" t="s">
        <v>82</v>
      </c>
      <c r="B8" s="39">
        <f>B4+B5-B6-B7</f>
        <v>939250.15999999992</v>
      </c>
      <c r="C8" s="39">
        <f t="shared" ref="C8:I8" si="0">C4+C5-C6-C7</f>
        <v>833602.99</v>
      </c>
      <c r="D8" s="39">
        <f t="shared" si="0"/>
        <v>724792.74</v>
      </c>
      <c r="E8" s="39">
        <f t="shared" si="0"/>
        <v>612724.71</v>
      </c>
      <c r="F8" s="39">
        <f t="shared" si="0"/>
        <v>497301.37</v>
      </c>
      <c r="G8" s="39">
        <f t="shared" si="0"/>
        <v>378422.25</v>
      </c>
      <c r="H8" s="40">
        <f t="shared" si="0"/>
        <v>255983.89</v>
      </c>
      <c r="I8" s="40">
        <f t="shared" si="0"/>
        <v>129879.73000000001</v>
      </c>
      <c r="J8" s="41">
        <f>J4+J5-J6-J7</f>
        <v>0</v>
      </c>
    </row>
    <row r="9" spans="1:10" ht="17.25" thickTop="1" thickBot="1" x14ac:dyDescent="0.3">
      <c r="A9" s="42" t="s">
        <v>83</v>
      </c>
      <c r="B9" s="43">
        <v>31192.27</v>
      </c>
      <c r="C9" s="43">
        <v>28121.14</v>
      </c>
      <c r="D9" s="43">
        <v>22537.78</v>
      </c>
      <c r="E9" s="43">
        <v>18627.16</v>
      </c>
      <c r="F9" s="43">
        <v>15747.01</v>
      </c>
      <c r="G9" s="43">
        <v>12780.63</v>
      </c>
      <c r="H9" s="44">
        <v>9752.09</v>
      </c>
      <c r="I9" s="45">
        <v>6578.77</v>
      </c>
      <c r="J9" s="45">
        <v>3337.9</v>
      </c>
    </row>
    <row r="10" spans="1:10" ht="16.5" thickBot="1" x14ac:dyDescent="0.3">
      <c r="A10" s="46" t="s">
        <v>84</v>
      </c>
      <c r="B10" s="47">
        <f>B6+B9</f>
        <v>133768.32000000001</v>
      </c>
      <c r="C10" s="47">
        <f t="shared" ref="C10:I10" si="1">C6+C9</f>
        <v>133768.31</v>
      </c>
      <c r="D10" s="47">
        <f t="shared" si="1"/>
        <v>131348.03</v>
      </c>
      <c r="E10" s="47">
        <f t="shared" si="1"/>
        <v>130695.19</v>
      </c>
      <c r="F10" s="47">
        <f t="shared" si="1"/>
        <v>131170.35</v>
      </c>
      <c r="G10" s="47">
        <f t="shared" si="1"/>
        <v>131659.75</v>
      </c>
      <c r="H10" s="47">
        <f t="shared" si="1"/>
        <v>132190.45000000001</v>
      </c>
      <c r="I10" s="47">
        <f t="shared" si="1"/>
        <v>132682.93</v>
      </c>
      <c r="J10" s="47">
        <f>+D8</f>
        <v>724792.74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" x14ac:dyDescent="0.25"/>
  <cols>
    <col min="2" max="2" width="11.42578125" bestFit="1" customWidth="1"/>
  </cols>
  <sheetData>
    <row r="1" spans="1:2" ht="31.5" customHeight="1" x14ac:dyDescent="0.35">
      <c r="A1" s="26" t="s">
        <v>172</v>
      </c>
    </row>
    <row r="2" spans="1:2" s="1" customFormat="1" x14ac:dyDescent="0.25">
      <c r="A2" s="1" t="s">
        <v>173</v>
      </c>
      <c r="B2" s="1" t="s">
        <v>174</v>
      </c>
    </row>
    <row r="3" spans="1:2" x14ac:dyDescent="0.25">
      <c r="A3" s="1">
        <v>2011</v>
      </c>
      <c r="B3" s="85">
        <v>2867.74</v>
      </c>
    </row>
    <row r="4" spans="1:2" x14ac:dyDescent="0.25">
      <c r="A4" s="1">
        <v>2012</v>
      </c>
      <c r="B4" s="85">
        <v>586.52</v>
      </c>
    </row>
    <row r="5" spans="1:2" x14ac:dyDescent="0.25">
      <c r="A5" s="1">
        <v>2013</v>
      </c>
      <c r="B5" s="85">
        <v>4434.16</v>
      </c>
    </row>
    <row r="6" spans="1:2" x14ac:dyDescent="0.25">
      <c r="A6" s="1">
        <v>2014</v>
      </c>
      <c r="B6" s="85">
        <v>1671.7</v>
      </c>
    </row>
    <row r="7" spans="1:2" x14ac:dyDescent="0.25">
      <c r="A7" s="1">
        <v>2015</v>
      </c>
      <c r="B7" s="85">
        <v>17555.439999999999</v>
      </c>
    </row>
    <row r="8" spans="1:2" x14ac:dyDescent="0.25">
      <c r="A8" s="1">
        <v>2016</v>
      </c>
      <c r="B8" s="85">
        <v>10913.39</v>
      </c>
    </row>
    <row r="9" spans="1:2" x14ac:dyDescent="0.25">
      <c r="A9" s="1">
        <v>2017</v>
      </c>
      <c r="B9" s="85">
        <v>14455.15</v>
      </c>
    </row>
    <row r="10" spans="1:2" x14ac:dyDescent="0.25">
      <c r="A10" s="1">
        <v>2018</v>
      </c>
      <c r="B10" s="85">
        <v>427865.76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0" workbookViewId="0">
      <selection activeCell="B26" sqref="B26"/>
    </sheetView>
  </sheetViews>
  <sheetFormatPr defaultRowHeight="15" x14ac:dyDescent="0.25"/>
  <cols>
    <col min="1" max="1" width="56.42578125" customWidth="1"/>
    <col min="2" max="2" width="52" bestFit="1" customWidth="1"/>
    <col min="5" max="7" width="11.42578125" bestFit="1" customWidth="1"/>
  </cols>
  <sheetData>
    <row r="1" spans="1:7" x14ac:dyDescent="0.25">
      <c r="A1" t="s">
        <v>405</v>
      </c>
    </row>
    <row r="2" spans="1:7" x14ac:dyDescent="0.25">
      <c r="A2" t="s">
        <v>321</v>
      </c>
    </row>
    <row r="3" spans="1:7" x14ac:dyDescent="0.25">
      <c r="A3" t="s">
        <v>408</v>
      </c>
    </row>
    <row r="5" spans="1:7" x14ac:dyDescent="0.25">
      <c r="E5" t="s">
        <v>406</v>
      </c>
      <c r="F5" t="s">
        <v>406</v>
      </c>
      <c r="G5" t="s">
        <v>407</v>
      </c>
    </row>
    <row r="6" spans="1:7" x14ac:dyDescent="0.25">
      <c r="A6" t="s">
        <v>322</v>
      </c>
      <c r="E6">
        <v>2017</v>
      </c>
      <c r="F6">
        <v>2018</v>
      </c>
      <c r="G6">
        <v>2019</v>
      </c>
    </row>
    <row r="8" spans="1:7" x14ac:dyDescent="0.25">
      <c r="A8" t="s">
        <v>323</v>
      </c>
      <c r="E8" s="3">
        <v>101134.01000000024</v>
      </c>
      <c r="F8" s="3">
        <v>93216.429999999702</v>
      </c>
      <c r="G8" s="3">
        <v>277602.04038876714</v>
      </c>
    </row>
    <row r="9" spans="1:7" x14ac:dyDescent="0.25">
      <c r="A9" t="s">
        <v>324</v>
      </c>
      <c r="E9" s="3">
        <v>2632081.62</v>
      </c>
      <c r="F9" s="3">
        <v>2725106.49</v>
      </c>
      <c r="G9" s="3">
        <v>2780079.7183926348</v>
      </c>
    </row>
    <row r="10" spans="1:7" x14ac:dyDescent="0.25">
      <c r="A10" t="s">
        <v>325</v>
      </c>
      <c r="E10" s="3">
        <v>2613454.46</v>
      </c>
      <c r="F10" s="3">
        <v>2709359.4800000004</v>
      </c>
      <c r="G10" s="3">
        <v>2767299.0883926349</v>
      </c>
    </row>
    <row r="11" spans="1:7" x14ac:dyDescent="0.25">
      <c r="A11" t="s">
        <v>326</v>
      </c>
      <c r="B11" t="s">
        <v>327</v>
      </c>
      <c r="E11" s="3">
        <v>763610.73</v>
      </c>
      <c r="F11" s="3">
        <v>739140.94</v>
      </c>
      <c r="G11" s="3">
        <v>753923.75879999995</v>
      </c>
    </row>
    <row r="12" spans="1:7" x14ac:dyDescent="0.25">
      <c r="A12" t="s">
        <v>328</v>
      </c>
      <c r="B12" t="s">
        <v>329</v>
      </c>
      <c r="E12" s="3">
        <v>1849843.73</v>
      </c>
      <c r="F12" s="3">
        <v>1970218.5400000003</v>
      </c>
      <c r="G12" s="3">
        <v>2010671.3295926349</v>
      </c>
    </row>
    <row r="13" spans="1:7" x14ac:dyDescent="0.25">
      <c r="A13" t="s">
        <v>330</v>
      </c>
      <c r="B13" t="s">
        <v>331</v>
      </c>
      <c r="E13" s="3">
        <v>0</v>
      </c>
      <c r="F13" s="3">
        <v>0</v>
      </c>
      <c r="G13" s="3">
        <v>0</v>
      </c>
    </row>
    <row r="14" spans="1:7" x14ac:dyDescent="0.25">
      <c r="A14" t="s">
        <v>332</v>
      </c>
      <c r="B14" t="s">
        <v>333</v>
      </c>
      <c r="E14" s="3">
        <v>0</v>
      </c>
      <c r="F14" s="3">
        <v>0</v>
      </c>
      <c r="G14" s="3">
        <v>0</v>
      </c>
    </row>
    <row r="15" spans="1:7" x14ac:dyDescent="0.25">
      <c r="A15" t="s">
        <v>334</v>
      </c>
      <c r="B15" t="s">
        <v>335</v>
      </c>
      <c r="E15" s="3">
        <v>0</v>
      </c>
      <c r="F15" s="3">
        <v>0</v>
      </c>
      <c r="G15" s="3">
        <v>2704</v>
      </c>
    </row>
    <row r="16" spans="1:7" x14ac:dyDescent="0.25">
      <c r="A16" t="s">
        <v>336</v>
      </c>
      <c r="B16" t="s">
        <v>337</v>
      </c>
      <c r="E16" s="3">
        <v>18627.16</v>
      </c>
      <c r="F16" s="3">
        <v>15747.01</v>
      </c>
      <c r="G16" s="3">
        <v>12780.63</v>
      </c>
    </row>
    <row r="17" spans="1:7" x14ac:dyDescent="0.25">
      <c r="A17" t="s">
        <v>338</v>
      </c>
      <c r="B17" t="s">
        <v>339</v>
      </c>
      <c r="E17" s="3">
        <v>0</v>
      </c>
      <c r="F17" s="3">
        <v>0</v>
      </c>
      <c r="G17" s="3">
        <v>0</v>
      </c>
    </row>
    <row r="18" spans="1:7" x14ac:dyDescent="0.25">
      <c r="A18" t="s">
        <v>340</v>
      </c>
      <c r="E18" s="3">
        <v>2733215.6300000004</v>
      </c>
      <c r="F18" s="3">
        <v>2818322.92</v>
      </c>
      <c r="G18" s="3">
        <v>3057681.7587814019</v>
      </c>
    </row>
    <row r="19" spans="1:7" x14ac:dyDescent="0.25">
      <c r="A19" t="s">
        <v>341</v>
      </c>
      <c r="E19" s="3">
        <v>2733215.6300000004</v>
      </c>
      <c r="F19" s="3">
        <v>2818322.92</v>
      </c>
      <c r="G19" s="3">
        <v>3057681.7587814019</v>
      </c>
    </row>
    <row r="20" spans="1:7" x14ac:dyDescent="0.25">
      <c r="A20" t="s">
        <v>342</v>
      </c>
      <c r="B20" t="s">
        <v>343</v>
      </c>
      <c r="E20" s="3">
        <v>2713402.3600000003</v>
      </c>
      <c r="F20" s="3">
        <v>2807979.9</v>
      </c>
      <c r="G20" s="3">
        <v>3050528.7587814019</v>
      </c>
    </row>
    <row r="21" spans="1:7" x14ac:dyDescent="0.25">
      <c r="A21" t="s">
        <v>344</v>
      </c>
      <c r="E21" s="3">
        <v>0</v>
      </c>
      <c r="F21" s="3">
        <v>0</v>
      </c>
      <c r="G21" s="3">
        <v>0</v>
      </c>
    </row>
    <row r="22" spans="1:7" x14ac:dyDescent="0.25">
      <c r="A22" t="s">
        <v>345</v>
      </c>
      <c r="B22" t="s">
        <v>346</v>
      </c>
      <c r="E22" s="3">
        <v>0</v>
      </c>
      <c r="F22" s="3">
        <v>0</v>
      </c>
      <c r="G22" s="3">
        <v>0</v>
      </c>
    </row>
    <row r="23" spans="1:7" x14ac:dyDescent="0.25">
      <c r="A23" t="s">
        <v>347</v>
      </c>
      <c r="B23" t="s">
        <v>348</v>
      </c>
      <c r="E23" s="3">
        <v>0</v>
      </c>
      <c r="F23" s="3">
        <v>0</v>
      </c>
      <c r="G23" s="3">
        <v>0</v>
      </c>
    </row>
    <row r="24" spans="1:7" x14ac:dyDescent="0.25">
      <c r="A24" t="s">
        <v>349</v>
      </c>
      <c r="E24" s="3">
        <v>1472.98</v>
      </c>
      <c r="F24" s="3">
        <v>89.05</v>
      </c>
      <c r="G24" s="3">
        <v>0</v>
      </c>
    </row>
    <row r="25" spans="1:7" x14ac:dyDescent="0.25">
      <c r="A25" t="s">
        <v>350</v>
      </c>
      <c r="B25" t="s">
        <v>351</v>
      </c>
      <c r="E25" s="3">
        <v>1472.98</v>
      </c>
      <c r="F25" s="3">
        <v>89.05</v>
      </c>
      <c r="G25" s="3">
        <v>0</v>
      </c>
    </row>
    <row r="26" spans="1:7" x14ac:dyDescent="0.25">
      <c r="A26" t="s">
        <v>352</v>
      </c>
      <c r="B26" t="s">
        <v>353</v>
      </c>
      <c r="E26" s="3">
        <v>0</v>
      </c>
      <c r="F26" s="3">
        <v>0</v>
      </c>
      <c r="G26" s="3">
        <v>0</v>
      </c>
    </row>
    <row r="27" spans="1:7" x14ac:dyDescent="0.25">
      <c r="A27" t="s">
        <v>354</v>
      </c>
      <c r="B27" t="s">
        <v>355</v>
      </c>
      <c r="E27" s="3">
        <v>0</v>
      </c>
      <c r="F27" s="3">
        <v>0</v>
      </c>
      <c r="G27" s="3">
        <v>0</v>
      </c>
    </row>
    <row r="28" spans="1:7" x14ac:dyDescent="0.25">
      <c r="A28" t="s">
        <v>356</v>
      </c>
      <c r="B28" t="s">
        <v>357</v>
      </c>
      <c r="E28" s="3">
        <v>18340.289999999997</v>
      </c>
      <c r="F28" s="3">
        <v>10253.970000000001</v>
      </c>
      <c r="G28" s="3">
        <v>7153</v>
      </c>
    </row>
    <row r="29" spans="1:7" x14ac:dyDescent="0.25">
      <c r="A29" t="s">
        <v>358</v>
      </c>
      <c r="B29" t="s">
        <v>359</v>
      </c>
      <c r="E29" s="3">
        <v>0</v>
      </c>
      <c r="F29" s="3">
        <v>0</v>
      </c>
      <c r="G29" s="3">
        <v>0</v>
      </c>
    </row>
    <row r="30" spans="1:7" x14ac:dyDescent="0.25">
      <c r="A30" t="s">
        <v>360</v>
      </c>
      <c r="B30" t="s">
        <v>361</v>
      </c>
      <c r="E30" s="3">
        <v>0</v>
      </c>
      <c r="F30" s="3">
        <v>0</v>
      </c>
      <c r="G30" s="3">
        <v>0</v>
      </c>
    </row>
    <row r="31" spans="1:7" x14ac:dyDescent="0.25">
      <c r="E31" s="3"/>
      <c r="F31" s="3"/>
      <c r="G31" s="3"/>
    </row>
    <row r="32" spans="1:7" x14ac:dyDescent="0.25">
      <c r="A32" t="s">
        <v>362</v>
      </c>
      <c r="E32" s="3">
        <v>0</v>
      </c>
      <c r="F32" s="3">
        <v>0</v>
      </c>
      <c r="G32" s="3">
        <v>0</v>
      </c>
    </row>
    <row r="33" spans="1:7" x14ac:dyDescent="0.25">
      <c r="A33" t="s">
        <v>324</v>
      </c>
      <c r="E33" s="3">
        <v>0</v>
      </c>
      <c r="F33" s="3">
        <v>0</v>
      </c>
      <c r="G33" s="3">
        <v>0</v>
      </c>
    </row>
    <row r="34" spans="1:7" x14ac:dyDescent="0.25">
      <c r="A34" t="s">
        <v>363</v>
      </c>
      <c r="B34" t="s">
        <v>364</v>
      </c>
      <c r="E34" s="3">
        <v>0</v>
      </c>
      <c r="F34" s="3">
        <v>0</v>
      </c>
      <c r="G34" s="3">
        <v>0</v>
      </c>
    </row>
    <row r="35" spans="1:7" x14ac:dyDescent="0.25">
      <c r="A35" t="s">
        <v>365</v>
      </c>
      <c r="B35" t="s">
        <v>366</v>
      </c>
      <c r="E35" s="3">
        <v>0</v>
      </c>
      <c r="F35" s="3">
        <v>0</v>
      </c>
      <c r="G35" s="3">
        <v>0</v>
      </c>
    </row>
    <row r="36" spans="1:7" x14ac:dyDescent="0.25">
      <c r="A36" t="s">
        <v>340</v>
      </c>
      <c r="E36" s="3">
        <v>0</v>
      </c>
      <c r="F36" s="3">
        <v>0</v>
      </c>
      <c r="G36" s="3">
        <v>0</v>
      </c>
    </row>
    <row r="37" spans="1:7" x14ac:dyDescent="0.25">
      <c r="A37" t="s">
        <v>367</v>
      </c>
      <c r="B37" t="s">
        <v>368</v>
      </c>
      <c r="E37" s="3">
        <v>0</v>
      </c>
      <c r="F37" s="3">
        <v>0</v>
      </c>
      <c r="G37" s="3">
        <v>0</v>
      </c>
    </row>
    <row r="38" spans="1:7" x14ac:dyDescent="0.25">
      <c r="A38" t="s">
        <v>369</v>
      </c>
      <c r="B38" t="s">
        <v>370</v>
      </c>
      <c r="E38" s="3">
        <v>0</v>
      </c>
      <c r="F38" s="3">
        <v>0</v>
      </c>
      <c r="G38" s="3">
        <v>0</v>
      </c>
    </row>
    <row r="39" spans="1:7" x14ac:dyDescent="0.25">
      <c r="E39" s="3"/>
      <c r="F39" s="3"/>
      <c r="G39" s="3"/>
    </row>
    <row r="40" spans="1:7" x14ac:dyDescent="0.25">
      <c r="A40" t="s">
        <v>371</v>
      </c>
      <c r="E40" s="3">
        <v>-112068.03</v>
      </c>
      <c r="F40" s="3">
        <v>-115423.34</v>
      </c>
      <c r="G40" s="3">
        <v>-118879.12</v>
      </c>
    </row>
    <row r="41" spans="1:7" x14ac:dyDescent="0.25">
      <c r="A41" t="s">
        <v>324</v>
      </c>
      <c r="E41" s="3">
        <v>112068.03</v>
      </c>
      <c r="F41" s="3">
        <v>115423.34</v>
      </c>
      <c r="G41" s="3">
        <v>118879.12</v>
      </c>
    </row>
    <row r="42" spans="1:7" x14ac:dyDescent="0.25">
      <c r="A42" t="s">
        <v>372</v>
      </c>
      <c r="E42" s="3">
        <v>112068.03</v>
      </c>
      <c r="F42" s="3">
        <v>115423.34</v>
      </c>
      <c r="G42" s="3">
        <v>118879.12</v>
      </c>
    </row>
    <row r="43" spans="1:7" x14ac:dyDescent="0.25">
      <c r="A43" t="s">
        <v>373</v>
      </c>
      <c r="B43" t="s">
        <v>374</v>
      </c>
      <c r="E43" s="3">
        <v>112068.03</v>
      </c>
      <c r="F43" s="3">
        <v>115423.34</v>
      </c>
      <c r="G43" s="3">
        <v>118879.12</v>
      </c>
    </row>
    <row r="44" spans="1:7" x14ac:dyDescent="0.25">
      <c r="A44" t="s">
        <v>375</v>
      </c>
      <c r="B44" t="s">
        <v>376</v>
      </c>
      <c r="E44" s="3">
        <v>0</v>
      </c>
      <c r="F44" s="3">
        <v>0</v>
      </c>
      <c r="G44" s="3">
        <v>0</v>
      </c>
    </row>
    <row r="45" spans="1:7" x14ac:dyDescent="0.25">
      <c r="A45" t="s">
        <v>377</v>
      </c>
      <c r="B45" t="s">
        <v>378</v>
      </c>
      <c r="E45" s="3">
        <v>0</v>
      </c>
      <c r="F45" s="3">
        <v>0</v>
      </c>
      <c r="G45" s="3">
        <v>0</v>
      </c>
    </row>
    <row r="46" spans="1:7" x14ac:dyDescent="0.25">
      <c r="A46" t="s">
        <v>379</v>
      </c>
      <c r="B46" t="s">
        <v>380</v>
      </c>
      <c r="E46" s="3">
        <v>0</v>
      </c>
      <c r="F46" s="3">
        <v>0</v>
      </c>
      <c r="G46" s="3">
        <v>0</v>
      </c>
    </row>
    <row r="47" spans="1:7" x14ac:dyDescent="0.25">
      <c r="A47" t="s">
        <v>340</v>
      </c>
      <c r="E47" s="3">
        <v>0</v>
      </c>
      <c r="F47" s="3">
        <v>0</v>
      </c>
      <c r="G47" s="3">
        <v>0</v>
      </c>
    </row>
    <row r="48" spans="1:7" x14ac:dyDescent="0.25">
      <c r="A48" t="s">
        <v>381</v>
      </c>
      <c r="B48" t="s">
        <v>382</v>
      </c>
      <c r="E48" s="3">
        <v>0</v>
      </c>
      <c r="F48" s="3">
        <v>0</v>
      </c>
      <c r="G48" s="3">
        <v>0</v>
      </c>
    </row>
    <row r="49" spans="1:7" x14ac:dyDescent="0.25">
      <c r="A49" t="s">
        <v>383</v>
      </c>
      <c r="E49" s="3">
        <v>0</v>
      </c>
      <c r="F49" s="3">
        <v>0</v>
      </c>
      <c r="G49" s="3">
        <v>0</v>
      </c>
    </row>
    <row r="50" spans="1:7" x14ac:dyDescent="0.25">
      <c r="A50" t="s">
        <v>384</v>
      </c>
      <c r="B50" t="s">
        <v>385</v>
      </c>
      <c r="E50" s="3">
        <v>0</v>
      </c>
      <c r="F50" s="3">
        <v>0</v>
      </c>
      <c r="G50" s="3">
        <v>0</v>
      </c>
    </row>
    <row r="51" spans="1:7" x14ac:dyDescent="0.25">
      <c r="A51" t="s">
        <v>386</v>
      </c>
      <c r="B51" t="s">
        <v>387</v>
      </c>
      <c r="E51" s="3">
        <v>0</v>
      </c>
      <c r="F51" s="3">
        <v>0</v>
      </c>
      <c r="G51" s="3">
        <v>0</v>
      </c>
    </row>
    <row r="52" spans="1:7" x14ac:dyDescent="0.25">
      <c r="A52" t="s">
        <v>388</v>
      </c>
      <c r="B52" t="s">
        <v>389</v>
      </c>
      <c r="E52" s="3">
        <v>0</v>
      </c>
      <c r="F52" s="3">
        <v>0</v>
      </c>
      <c r="G52" s="3">
        <v>0</v>
      </c>
    </row>
    <row r="53" spans="1:7" x14ac:dyDescent="0.25">
      <c r="E53" s="3"/>
      <c r="F53" s="3"/>
      <c r="G53" s="3"/>
    </row>
    <row r="54" spans="1:7" x14ac:dyDescent="0.25">
      <c r="A54" t="s">
        <v>390</v>
      </c>
      <c r="E54" s="3">
        <v>-10934.019999999757</v>
      </c>
      <c r="F54" s="3">
        <v>-22206.910000000295</v>
      </c>
      <c r="G54" s="3">
        <v>158722.92038876715</v>
      </c>
    </row>
    <row r="55" spans="1:7" x14ac:dyDescent="0.25">
      <c r="E55" s="3"/>
      <c r="F55" s="3"/>
      <c r="G55" s="3"/>
    </row>
    <row r="56" spans="1:7" x14ac:dyDescent="0.25">
      <c r="A56" t="s">
        <v>391</v>
      </c>
      <c r="E56" s="3">
        <v>0</v>
      </c>
      <c r="F56" s="3">
        <v>0</v>
      </c>
      <c r="G56" s="3">
        <v>0</v>
      </c>
    </row>
    <row r="57" spans="1:7" x14ac:dyDescent="0.25">
      <c r="E57" s="3"/>
      <c r="F57" s="3"/>
      <c r="G57" s="3"/>
    </row>
    <row r="58" spans="1:7" x14ac:dyDescent="0.25">
      <c r="A58" t="s">
        <v>392</v>
      </c>
      <c r="E58" s="3">
        <v>-10934.019999999757</v>
      </c>
      <c r="F58" s="3">
        <v>-22206.910000000295</v>
      </c>
      <c r="G58" s="3">
        <v>158722.92038876715</v>
      </c>
    </row>
    <row r="59" spans="1:7" x14ac:dyDescent="0.25">
      <c r="E59" s="3"/>
      <c r="F59" s="3"/>
      <c r="G59" s="3"/>
    </row>
    <row r="60" spans="1:7" x14ac:dyDescent="0.25">
      <c r="A60" t="s">
        <v>393</v>
      </c>
      <c r="B60" t="s">
        <v>394</v>
      </c>
      <c r="E60" s="3">
        <v>0</v>
      </c>
      <c r="F60" s="3">
        <v>0</v>
      </c>
      <c r="G60" s="3"/>
    </row>
    <row r="61" spans="1:7" x14ac:dyDescent="0.25">
      <c r="E61" s="3"/>
      <c r="F61" s="3"/>
      <c r="G61" s="3"/>
    </row>
    <row r="62" spans="1:7" x14ac:dyDescent="0.25">
      <c r="A62" t="s">
        <v>395</v>
      </c>
      <c r="E62" s="3">
        <v>-10934.019999999757</v>
      </c>
      <c r="F62" s="3">
        <v>-22206.910000000295</v>
      </c>
      <c r="G62" s="3">
        <v>158722.92038876715</v>
      </c>
    </row>
    <row r="63" spans="1:7" x14ac:dyDescent="0.25">
      <c r="E63" s="3"/>
      <c r="F63" s="3"/>
      <c r="G63" s="3"/>
    </row>
    <row r="64" spans="1:7" x14ac:dyDescent="0.25">
      <c r="E64" s="3"/>
      <c r="F64" s="3"/>
      <c r="G64" s="3"/>
    </row>
    <row r="65" spans="1:7" x14ac:dyDescent="0.25">
      <c r="A65" t="s">
        <v>396</v>
      </c>
      <c r="E65" s="3">
        <v>-10934.019999999611</v>
      </c>
      <c r="F65" s="3">
        <v>-22206.910000000527</v>
      </c>
      <c r="G65" s="3">
        <v>158722.92038876703</v>
      </c>
    </row>
    <row r="66" spans="1:7" x14ac:dyDescent="0.25">
      <c r="A66" t="s">
        <v>397</v>
      </c>
      <c r="E66" s="3">
        <v>119761.17000000039</v>
      </c>
      <c r="F66" s="3">
        <v>108963.43999999948</v>
      </c>
      <c r="G66" s="3">
        <v>290382.67038876703</v>
      </c>
    </row>
    <row r="67" spans="1:7" x14ac:dyDescent="0.25">
      <c r="A67" t="s">
        <v>398</v>
      </c>
      <c r="E67" s="3">
        <v>2733215.6300000004</v>
      </c>
      <c r="F67" s="3">
        <v>2818322.92</v>
      </c>
      <c r="G67" s="3">
        <v>3057681.7587814019</v>
      </c>
    </row>
    <row r="68" spans="1:7" x14ac:dyDescent="0.25">
      <c r="A68" t="s">
        <v>399</v>
      </c>
      <c r="E68" s="3">
        <v>2613454.46</v>
      </c>
      <c r="F68" s="3">
        <v>2709359.4800000004</v>
      </c>
      <c r="G68" s="3">
        <v>2767299.0883926349</v>
      </c>
    </row>
    <row r="69" spans="1:7" x14ac:dyDescent="0.25">
      <c r="A69" t="s">
        <v>400</v>
      </c>
      <c r="B69" t="s">
        <v>385</v>
      </c>
      <c r="E69" s="3">
        <v>2632081.62</v>
      </c>
      <c r="F69" s="3">
        <v>2725106.49</v>
      </c>
      <c r="G69" s="3">
        <v>2780079.7183926348</v>
      </c>
    </row>
    <row r="70" spans="1:7" x14ac:dyDescent="0.25">
      <c r="A70" t="s">
        <v>401</v>
      </c>
      <c r="B70" t="s">
        <v>385</v>
      </c>
      <c r="E70" s="3">
        <v>18627.16</v>
      </c>
      <c r="F70" s="3">
        <v>15747.01</v>
      </c>
      <c r="G70" s="3">
        <v>12780.63</v>
      </c>
    </row>
    <row r="71" spans="1:7" x14ac:dyDescent="0.25">
      <c r="A71" t="s">
        <v>402</v>
      </c>
      <c r="E71" s="3">
        <v>130695.19</v>
      </c>
      <c r="F71" s="3">
        <v>131170.35</v>
      </c>
      <c r="G71" s="3">
        <v>131659.75</v>
      </c>
    </row>
    <row r="72" spans="1:7" x14ac:dyDescent="0.25">
      <c r="A72" t="s">
        <v>403</v>
      </c>
      <c r="E72" s="3">
        <v>112068.03</v>
      </c>
      <c r="F72" s="3">
        <v>115423.34</v>
      </c>
      <c r="G72" s="3">
        <v>118879.12</v>
      </c>
    </row>
    <row r="73" spans="1:7" x14ac:dyDescent="0.25">
      <c r="A73" t="s">
        <v>404</v>
      </c>
      <c r="E73" s="3">
        <v>18627.16</v>
      </c>
      <c r="F73" s="3">
        <v>15747.01</v>
      </c>
      <c r="G73" s="3">
        <v>12780.63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883304CC8034D91274A899733EE5C" ma:contentTypeVersion="4" ma:contentTypeDescription="Een nieuw document maken." ma:contentTypeScope="" ma:versionID="6b6a6234f7776b912fc39f823fd07bac">
  <xsd:schema xmlns:xsd="http://www.w3.org/2001/XMLSchema" xmlns:xs="http://www.w3.org/2001/XMLSchema" xmlns:p="http://schemas.microsoft.com/office/2006/metadata/properties" xmlns:ns2="19f10010-706f-417d-b0dc-bba959ab8c98" xmlns:ns3="0400c37c-15b7-4816-8345-9c62b994a8c2" targetNamespace="http://schemas.microsoft.com/office/2006/metadata/properties" ma:root="true" ma:fieldsID="c63e8d01c0d531515cfe4c4490c4f794" ns2:_="" ns3:_="">
    <xsd:import namespace="19f10010-706f-417d-b0dc-bba959ab8c98"/>
    <xsd:import namespace="0400c37c-15b7-4816-8345-9c62b994a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10010-706f-417d-b0dc-bba959ab8c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0c37c-15b7-4816-8345-9c62b994a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47F6B3-46BD-409C-A253-2EE6895570D4}">
  <ds:schemaRefs>
    <ds:schemaRef ds:uri="http://purl.org/dc/elements/1.1/"/>
    <ds:schemaRef ds:uri="http://schemas.microsoft.com/office/2006/metadata/properties"/>
    <ds:schemaRef ds:uri="19f10010-706f-417d-b0dc-bba959ab8c98"/>
    <ds:schemaRef ds:uri="http://purl.org/dc/terms/"/>
    <ds:schemaRef ds:uri="http://schemas.openxmlformats.org/package/2006/metadata/core-properties"/>
    <ds:schemaRef ds:uri="http://purl.org/dc/dcmitype/"/>
    <ds:schemaRef ds:uri="0400c37c-15b7-4816-8345-9c62b994a8c2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18C231-8C39-404F-944D-24D1BE4223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1542F-2DA7-4BF2-85BC-8B43B308E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10010-706f-417d-b0dc-bba959ab8c98"/>
    <ds:schemaRef ds:uri="0400c37c-15b7-4816-8345-9c62b994a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2.1. kost per geprest ligdagpri</vt:lpstr>
      <vt:lpstr>2.2.analyse doorrekeningen OCMW</vt:lpstr>
      <vt:lpstr>2.3. Onderhoudscontracten</vt:lpstr>
      <vt:lpstr>3.1. Afschrijvingen</vt:lpstr>
      <vt:lpstr>3.2. Financieringskosten</vt:lpstr>
      <vt:lpstr>3.3. Dubieuze debiteuren</vt:lpstr>
      <vt:lpstr>Cijfers WZC - resultaat op kasb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Van De Sande</dc:creator>
  <cp:lastModifiedBy>Inne Hermans</cp:lastModifiedBy>
  <cp:lastPrinted>2019-09-12T11:14:05Z</cp:lastPrinted>
  <dcterms:created xsi:type="dcterms:W3CDTF">2019-09-12T09:17:12Z</dcterms:created>
  <dcterms:modified xsi:type="dcterms:W3CDTF">2019-12-02T17:30:47Z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0x010100844883304CC8034D91274A899733EE5C</vt:lpwstr>
  </property>
</Properties>
</file>